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06966\Desktop\EMENDA PARLAMENTAR 2016\LÁBREA\MEMÓRIA DE CÁLCULO LABREA\"/>
    </mc:Choice>
  </mc:AlternateContent>
  <bookViews>
    <workbookView xWindow="240" yWindow="135" windowWidth="20115" windowHeight="7935"/>
  </bookViews>
  <sheets>
    <sheet name="MEM - LÁBREA" sheetId="2" r:id="rId1"/>
  </sheets>
  <definedNames>
    <definedName name="_xlnm.Print_Area" localSheetId="0">'MEM - LÁBREA'!$A$1:$H$292</definedName>
    <definedName name="_xlnm.Print_Titles" localSheetId="0">'MEM - LÁBREA'!$1:$13</definedName>
  </definedNames>
  <calcPr calcId="152511"/>
</workbook>
</file>

<file path=xl/calcChain.xml><?xml version="1.0" encoding="utf-8"?>
<calcChain xmlns="http://schemas.openxmlformats.org/spreadsheetml/2006/main">
  <c r="G18" i="2" l="1"/>
  <c r="G16" i="2"/>
  <c r="G15" i="2"/>
  <c r="G47" i="2" l="1"/>
  <c r="G86" i="2" l="1"/>
  <c r="G94" i="2"/>
  <c r="G95" i="2" l="1"/>
  <c r="G87" i="2"/>
  <c r="G189" i="2" l="1"/>
  <c r="G264" i="2" l="1"/>
  <c r="G98" i="2"/>
  <c r="G40" i="2" l="1"/>
  <c r="G281" i="2" l="1"/>
  <c r="G39" i="2" l="1"/>
  <c r="G167" i="2" l="1"/>
  <c r="G120" i="2" l="1"/>
  <c r="G129" i="2"/>
  <c r="G107" i="2" l="1"/>
  <c r="G266" i="2" l="1"/>
  <c r="G256" i="2"/>
  <c r="G258" i="2"/>
  <c r="G19" i="2" l="1"/>
  <c r="G138" i="2" l="1"/>
  <c r="G28" i="2" l="1"/>
</calcChain>
</file>

<file path=xl/sharedStrings.xml><?xml version="1.0" encoding="utf-8"?>
<sst xmlns="http://schemas.openxmlformats.org/spreadsheetml/2006/main" count="870" uniqueCount="464">
  <si>
    <t>TOTAL</t>
  </si>
  <si>
    <t>UND</t>
  </si>
  <si>
    <t>M</t>
  </si>
  <si>
    <t>M²</t>
  </si>
  <si>
    <t>MEMÓRIA DE CÁLCULO</t>
  </si>
  <si>
    <t>REPÚBLICA FEDERATIVA DO BRASIL</t>
  </si>
  <si>
    <t>MINISTÉRIO DA EDUCAÇÃO</t>
  </si>
  <si>
    <t>SECRETARIA DA EDUCAÇÃO TECNOLÓGICA</t>
  </si>
  <si>
    <t>INSTITUTO DE EDUCAÇÃO CIENCIA E TECNOLOGIA DO AMAZONAS</t>
  </si>
  <si>
    <t xml:space="preserve"> PRÓ-REITORIA DE DESENVOLVIMENTO INSTITUCIONAL</t>
  </si>
  <si>
    <t>DIRETORIA DE PLANEJAMENTO E GESTÃO</t>
  </si>
  <si>
    <t>H</t>
  </si>
  <si>
    <t>ADMINISTRAÇÃO DA OBRA</t>
  </si>
  <si>
    <t>ESQUADRIAS</t>
  </si>
  <si>
    <t>IMPLANTAÇÃO DA OBRA</t>
  </si>
  <si>
    <t>INFRAESTRUTURA</t>
  </si>
  <si>
    <t>SUPERESTRUTURA</t>
  </si>
  <si>
    <t>M³</t>
  </si>
  <si>
    <t>M2</t>
  </si>
  <si>
    <t>M3</t>
  </si>
  <si>
    <t>KG</t>
  </si>
  <si>
    <t>01.00.00</t>
  </si>
  <si>
    <t>02.00.00</t>
  </si>
  <si>
    <t>03.00.00</t>
  </si>
  <si>
    <t>74138/002</t>
  </si>
  <si>
    <t>CONCRETO 20 MPA</t>
  </si>
  <si>
    <t>FORMA</t>
  </si>
  <si>
    <t>04.00.00</t>
  </si>
  <si>
    <t>PILAR</t>
  </si>
  <si>
    <t>VIGA</t>
  </si>
  <si>
    <t>COBERTURA</t>
  </si>
  <si>
    <t>05.00.00</t>
  </si>
  <si>
    <t>06.00.00</t>
  </si>
  <si>
    <t>ALVENARIA DE VEDAÇÃO</t>
  </si>
  <si>
    <t>07.00.00</t>
  </si>
  <si>
    <t>08.00.00</t>
  </si>
  <si>
    <t>09.00.00</t>
  </si>
  <si>
    <t>PAVIMENTAÇÃO / PISO</t>
  </si>
  <si>
    <t>EXECUÇÃO DE CALÇADA EM CONCRETO NÃO ESTRUTURAL</t>
  </si>
  <si>
    <t>10.00.00</t>
  </si>
  <si>
    <t>PINTURA</t>
  </si>
  <si>
    <t>11.00.00</t>
  </si>
  <si>
    <t>INSTALAÇÕES ELÉTRICAS</t>
  </si>
  <si>
    <t>12.00.00</t>
  </si>
  <si>
    <t>13.00.00</t>
  </si>
  <si>
    <t>14.00.00</t>
  </si>
  <si>
    <t>15.00.00</t>
  </si>
  <si>
    <t>16.00.00</t>
  </si>
  <si>
    <t>FORRO</t>
  </si>
  <si>
    <t>17.00.00</t>
  </si>
  <si>
    <t>COMUNICAÇÃO VISUAL</t>
  </si>
  <si>
    <t>INSTALAÇÕES DE COMBATE A INCÊNCIO</t>
  </si>
  <si>
    <t>73775/002</t>
  </si>
  <si>
    <t>18.00.00</t>
  </si>
  <si>
    <t>SERVIÇOS FINAIS</t>
  </si>
  <si>
    <t>ALVENARIA EM TIJOLO CERÂMICO FURADO (10X20X20CM) ARGAMASSA 1:4</t>
  </si>
  <si>
    <t>PISO INDUSTRIAL DE ALTA RESISTÊNCIA ESPESSUARA 8MM, COM JUNTAS DE DILATAÇÃO</t>
  </si>
  <si>
    <t>PLACA INDICATIVA DE AMBIENTE</t>
  </si>
  <si>
    <t>IDENTIFICAÇÃO DO PRÉDIO</t>
  </si>
  <si>
    <t>EXTINTOR DE CO2 6 KG</t>
  </si>
  <si>
    <t>EXTINTOR DE ÁGUA PRESSÃO 10 L</t>
  </si>
  <si>
    <t>LIMPEZA FINAL</t>
  </si>
  <si>
    <t>DIRETORIA DE OBRAS E SERVIÇOS DE ENGENHARIA</t>
  </si>
  <si>
    <t>LOUÇAS, METAIS E BANCADAS</t>
  </si>
  <si>
    <t>85387U</t>
  </si>
  <si>
    <t>DEMOLIÇÃO DE ALVENARIA</t>
  </si>
  <si>
    <t>73929/1U</t>
  </si>
  <si>
    <t>IMPERMEABILIZACAO DE SUPERFICIE COM CIMENTO ESPECIAL CRISTALIZANTE COM ADESIVO LIQUIDO DE ALTA PERFORMANCE A BASE DE RESINA ACRÍLICA, UMA DEMAO.</t>
  </si>
  <si>
    <t>REVESTIMENTO INTERNO E EXTERNO</t>
  </si>
  <si>
    <t>PAREDES INTERNAS E EXTERNAS</t>
  </si>
  <si>
    <t>REMOÇÃO MANUAL DE ENTULHO</t>
  </si>
  <si>
    <t>DEMOLIÇÕES E REMOÇÕES</t>
  </si>
  <si>
    <t>REMOÇÃO DE ESQUADRIA TIPO BASCULANTE COM REAPROVEITAMENTO</t>
  </si>
  <si>
    <t>J.01  = (L x H) x Qtd. =&gt;</t>
  </si>
  <si>
    <t>PAREDE ALVENARIA DEMOLIDA (ITEM 06.00.00) x (Esp) =&gt;</t>
  </si>
  <si>
    <t>DEMOLIÇÃO DE ESTRUTURA DE CONCRETO (VIGA) L x H X C =&gt;</t>
  </si>
  <si>
    <t>0,15 x 0,40 x 3,15 = 0,20m³</t>
  </si>
  <si>
    <t>13,15 x 2,60 x 0,15 = 5,13m³</t>
  </si>
  <si>
    <t>TANQUE DESOVA =</t>
  </si>
  <si>
    <t>TANQUE ANESTESIA =</t>
  </si>
  <si>
    <t>ANEXO 01</t>
  </si>
  <si>
    <t>MASSA CORRIDA ACRÍLICA - EXTERNO</t>
  </si>
  <si>
    <t>ANEXO 02</t>
  </si>
  <si>
    <t xml:space="preserve">ÁREA UMIDA = </t>
  </si>
  <si>
    <t>A1 =  (C x L) =&gt; 7,60 x 7,06 = 53,66m²</t>
  </si>
  <si>
    <t>A2 =  (C x L) =&gt; 4,14 x 3,91 = 16,20m²</t>
  </si>
  <si>
    <t xml:space="preserve">LABORATÓRIO = </t>
  </si>
  <si>
    <t>A = (C x L) =&gt; 7,86 x 6,00 = 47,16m²</t>
  </si>
  <si>
    <t>TRIAGEM =</t>
  </si>
  <si>
    <t>A = (C x L) =&gt; 6,00 x 3,72 = 22,32m²</t>
  </si>
  <si>
    <t>SALA TÉCNICA =</t>
  </si>
  <si>
    <t>A = (C x L) =&gt; 4,00 x 3,00 = 12,00m²</t>
  </si>
  <si>
    <t>J.01 = (3,00 x 1,50) x 2 =  9,00m²</t>
  </si>
  <si>
    <t>J.02 = (2,50 x 1,50) x 2 = 7,50m²</t>
  </si>
  <si>
    <t>J.01 = (3,00 x 1,50) x 3 = 13,50m²</t>
  </si>
  <si>
    <t>P 02 = (2 x 0,90 x 2,10) = 3,78m²</t>
  </si>
  <si>
    <t>01 JOGO</t>
  </si>
  <si>
    <t>A1 = (C x L) =&gt; 7,60 x 7,06 = 53,66m²</t>
  </si>
  <si>
    <t>A2 = (C x L) =&gt; 4,17 x 3,91 = 16,30m²</t>
  </si>
  <si>
    <t xml:space="preserve">SALATÉCNICA = </t>
  </si>
  <si>
    <t>A = (C x L) =&gt; 3,00 x 4,00 = 12,00m²</t>
  </si>
  <si>
    <t xml:space="preserve">TRIAGEM = </t>
  </si>
  <si>
    <t>A = (C x L) =&gt; 2,90 x 2,30 = 6,67m²</t>
  </si>
  <si>
    <t>A = (C x L) =&gt; 2,30 x 1,80 = 4,14m²</t>
  </si>
  <si>
    <t>DESCONTO = 10,81m²</t>
  </si>
  <si>
    <t>CALÇADA EXTERNA =</t>
  </si>
  <si>
    <t>ÁREAS INTERNAS = 151,44m²</t>
  </si>
  <si>
    <t>(3,00 x 1,50 m) x 3 = 13,50m²</t>
  </si>
  <si>
    <t>DEMOLIÇÃO DE PISO DE ALTA RESISTENCIA</t>
  </si>
  <si>
    <t>REMOÇÃO DE GRAMA</t>
  </si>
  <si>
    <t>DEMOLIÇÃO DE CALÇADA EM CONCRETO</t>
  </si>
  <si>
    <t>PLACA DE OBRA EM LONA COM IMPRESSÃO DIGITAL- FORNECIMENTO E INSTALAÇÃO</t>
  </si>
  <si>
    <r>
      <t xml:space="preserve">Placa da obra: 3,52m x 2,20m = </t>
    </r>
    <r>
      <rPr>
        <b/>
        <i/>
        <sz val="10"/>
        <color rgb="FF000000"/>
        <rFont val="Arial"/>
        <family val="2"/>
      </rPr>
      <t>7,74m²</t>
    </r>
  </si>
  <si>
    <r>
      <t xml:space="preserve">Placa Crea: 1,20m x 1,00m = </t>
    </r>
    <r>
      <rPr>
        <b/>
        <i/>
        <sz val="10"/>
        <color rgb="FF000000"/>
        <rFont val="Arial"/>
        <family val="2"/>
      </rPr>
      <t>1,20m²</t>
    </r>
  </si>
  <si>
    <t>CPU_IFAM.188</t>
  </si>
  <si>
    <t>73988/2U</t>
  </si>
  <si>
    <t>ENCUNHAMENTO (APERTO DE ALVENARIA) EM TIJOLOS CERAMICOS MACICO 5,7X9X19CM 1/2 VEZ (ESPESSURA 9CM) COM ARGAMASSA TRACO 1:2:8 (CIMENTO, CAL E AREIA)</t>
  </si>
  <si>
    <t>TANQUE DESOVA:</t>
  </si>
  <si>
    <t>PAREDE = (P x A) =&gt;</t>
  </si>
  <si>
    <t>PISO = (C x L) =&gt;</t>
  </si>
  <si>
    <t>PAREDE EXTTERNA = (C x L) =&gt;</t>
  </si>
  <si>
    <t>BORDA = (C x L) =&gt;</t>
  </si>
  <si>
    <t>TANQUE ANESTESIA:</t>
  </si>
  <si>
    <t>PAREDE INTERNA =    (P x A) =&gt;</t>
  </si>
  <si>
    <t>PAREDE INTERNA =   (P x A) =&gt;</t>
  </si>
  <si>
    <t>9,20 x 0,80 = 7,36m²</t>
  </si>
  <si>
    <t>7,00 x 0,80 = 5,60m²</t>
  </si>
  <si>
    <t>2,00 x 1,50 = 3,00m²</t>
  </si>
  <si>
    <t>2,60 x 2,00 = 5,20m²</t>
  </si>
  <si>
    <t>9,80 x 0,15 = 1,47m²</t>
  </si>
  <si>
    <t>9,80 x 0,80 = 7,84m²</t>
  </si>
  <si>
    <t>4,90 x 0,80 = 3,92m²</t>
  </si>
  <si>
    <t>3,80 x 0,80 = 3,04m²</t>
  </si>
  <si>
    <t>7,60 x 0,15 = 1,14m²</t>
  </si>
  <si>
    <t>7,60 x 0,80 =  6,08m²</t>
  </si>
  <si>
    <t>5,93 x 4,14 x 0,07= 1,72m³</t>
  </si>
  <si>
    <t>7,03 x 4,14 x 0,07 = 2,04m³</t>
  </si>
  <si>
    <t>13,50 x 2,00 x 0,10 = 2,70m³</t>
  </si>
  <si>
    <t>13,50 x 0,44 x 0,10 = 0,60m³</t>
  </si>
  <si>
    <t>(3,00 x 1,50 x 0,15) x 3 = 2,02m³</t>
  </si>
  <si>
    <t>14,42 x 5,52 x 0,05 = 3,98m³</t>
  </si>
  <si>
    <t>DEMOLIÇÃO DE CONCRETO ARMADO C/MARTELETE PNEUMÁTICO</t>
  </si>
  <si>
    <t xml:space="preserve">CPU_IFAM.355 </t>
  </si>
  <si>
    <t xml:space="preserve">73801/1U </t>
  </si>
  <si>
    <t>CHAPISCO APLICADO TANTO EM PILARES E VIGAS DE CONCRETO COMO EM ALVENARIAS DE PAREDES INTERNAS, COM ROLO PARA TEXTURA ACRÍLICA. ARGAMASSA TRAÇO 1:4 E EMULSÃO POLIMÉRICA (ADESIVO) COM PREPARO MANUAL. AF_06/2014</t>
  </si>
  <si>
    <t>87873U</t>
  </si>
  <si>
    <t>CHAPISCO APLICADO EM ALVENARIA (SEM PRESENÇA DE VÃOS) E ESTRUTURAS DE CONCRETO DE FACHADA, COM ROLO PARA TEXTURA ACRÍLICA. ARGAMASSA TRAÇO 1:4 E EMULSÃO POLIMÉRICA (ADESIVO) COM PREPARO EM BETONEIRA 400L. AF_06/2014</t>
  </si>
  <si>
    <t>87889U</t>
  </si>
  <si>
    <t>CHAPISCO APLICADO EM ALVENARIA (COM PRESENÇA DE VÃOS) E ESTRUTURAS DE CONCRETO DE FACHADA, COM ROLO PARA TEXTURA ACRÍLICA. ARGAMASSA TRAÇO 1:4 E EMULSÃO POLIMÉRICA (ADESIVO) COM PREPARO EM BETONEIRA 400L. AF_06/2014</t>
  </si>
  <si>
    <t>87900U</t>
  </si>
  <si>
    <t>EMBOÇO, PARA RECEBIMENTO DE CERÂMICA, EM ARGAMASSA TRAÇO 1:2:8, PREPARO MECÂNICO COM BETONEIRA 400L, APLICADO MANUALMENTE EM FACES INTERNAS DE PAREDES DE AMBIENTES COM ÁREA MAIOR QUE 10M2, ESPESSURA DE 20MM, COM EXECUÇÃO DE TALISCAS. AF_06/2014</t>
  </si>
  <si>
    <t>87535U</t>
  </si>
  <si>
    <t>EMBOÇO, PARA RECEBIMENTO DE CERÂMICA, EM ARGAMASSA TRAÇO 1:2:8, PREPARO MECÂNICO COM BETONEIRA 400L, APLICADO MANUALMENTE EM FACES INTERNAS DE PAREDES DE AMBIENTES COM ÁREA ENTRE 5M2 E 10M2, ESPESSURA DE 20MM, COM EXECUÇÃO DE TALISCAS. AF_06/2014</t>
  </si>
  <si>
    <t>87531U</t>
  </si>
  <si>
    <t>EMBOÇO OU MASSA ÚNICA EM ARGAMASSA TRAÇO 1:2:8, PREPARO MECÂNICO COM BETONEIRA 400 L, APLICADA MANUALMENTE EM PANOS DE FACHADA COM PRESENÇA DE VÃOS, ESPESSURA DE 25 MM. AF_06/2014</t>
  </si>
  <si>
    <t>87775U</t>
  </si>
  <si>
    <t>EMBOÇO OU MASSA ÚNICA EM ARGAMASSA TRAÇO 1:2:8, PREPARO MECÂNICO COM BETONEIRA 400 L, APLICADA MANUALMENTE EM PANOS CEGOS DE FACHADA (SEM PRESENÇA DE VÃOS), ESPESSURA DE 25 MM. AF_06/2014</t>
  </si>
  <si>
    <t>87792U</t>
  </si>
  <si>
    <t>REBOCO ARGAMASSA TRACO 1:2 (CAL E AREIA FINA PENEIRADA), ESPESSURA 0,5CM, PREPARO MANUAL DA ARGAMASSA</t>
  </si>
  <si>
    <t>75481U</t>
  </si>
  <si>
    <t>PEITORIL EM GRANITO</t>
  </si>
  <si>
    <t>CPU_IFAM.194</t>
  </si>
  <si>
    <t>VERGA 10X10CM EM CONCRETO PRÉ-MOLDADO FCK=20MPA (PREPARO COM BETONEIRA) AÇO CA60, BITOLA FINA, INCLUSIVE FORMAS TABUA 3A.</t>
  </si>
  <si>
    <t>74200/1U</t>
  </si>
  <si>
    <t>REATERRO DE VALA COM COMPACTAÇÃO MANUAL</t>
  </si>
  <si>
    <t>73964/6U</t>
  </si>
  <si>
    <t>CONTRAPISO / LASTRO DE CONCRETO NÃO ESTRUTURAL, E=5CM, PREPARO COM BETONEIRA</t>
  </si>
  <si>
    <t>73907/3U</t>
  </si>
  <si>
    <t>REGULARIZAÇÃO E COMPACTAÇÃO MANUAL DE TERRENO COM SOQUETE</t>
  </si>
  <si>
    <t>5622U</t>
  </si>
  <si>
    <t>APLICAÇÃO DE FUNDO SELADOR ACRÍLICO EM PAREDES, UMA DEMÃO. AF_06/2014</t>
  </si>
  <si>
    <t>88485U</t>
  </si>
  <si>
    <t>APLICAÇÃO MANUAL DE PINTURA COM TINTA LÁTEX ACRÍLICA EM PAREDES, DUAS DEMÃOS. AF_06/2014</t>
  </si>
  <si>
    <t>88489U</t>
  </si>
  <si>
    <t>APLICAÇÃO E LIXAMENTO DE MASSA LÁTEX EM PAREDES, DUAS DEMÃOS. AF_06/2014</t>
  </si>
  <si>
    <t>88497U</t>
  </si>
  <si>
    <t>ANEXO 2 (Obs.: Esta sendo considerado uma porcentagem para repasse de massa nas áreas existentes)</t>
  </si>
  <si>
    <t>BANCADAS EM CONCRETO ARMADO</t>
  </si>
  <si>
    <t>(COMPOSIÇÃO REPRESENTATIVA) DO SERVIÇO DE INSTALAÇÃO DE TUBOS DE PVC, SOLDÁVEL, ÁGUA FRIA, DN 25 MM (INSTALADO EM RAMAL, SUB-RAMAL, RAMAL DE DISTRIBUIÇÃO OU PRUMADA), INCLUSIVE CONEXÕES, CORTES E FIXAÇÕES, PARA PRÉDIOS. AF_10/2015_P</t>
  </si>
  <si>
    <t>(COMPOSIÇÃO REPRESENTATIVA) DO SERVIÇO DE INSTALAÇÃO TUBOS DE PVC, SOLDÁVEL, ÁGUA FRIA, DN 32 MM (INSTALADO EM RAMAL, SUB-RAMAL, RAMAL DE DISTRIBUIÇÃO OU PRUMADA), INCLUSIVE CONEXÕES, CORTES E FIXAÇÕES, PARA PRÉDIOS. AF_10/2015_P</t>
  </si>
  <si>
    <t>TORNEIRA CROMADA TUBO MÓVEL, DE MESA, 1/2" OU 3/4", PARA PIA DE COZINA, PADRÃO ALTO - FORNECIMENTO E INSTALAÇÃO. AF_12/2013</t>
  </si>
  <si>
    <t>(COMPOSIÇÃO REPRESENTATIVA) DO SERVIÇO DE INSTALAÇÃO DE TUBO DE PVC, SÉRIE NORMAL, ESGOTO PREDIAL, DN 40 MM (INSTALADO EM RAMAL DE DESCARGA OU RAMAL DE ESGOTO SANITÁRIO), INCLUSIVE CONEXÕES, CORTES E FIXAÇÕES, PARA PRÉDIOS. AF_10/2015_P</t>
  </si>
  <si>
    <t>(COMPOSIÇÃO REPRESENTATIVA) DO SERVIÇO DE INSTALAÇÃO DE TUBO DE PVC, SÉRIE NORMAL, ESGOTO PREDIAL, DN 50 MM (INSTALADO EM RAMAL DE DESCARGA
OU RAMAL DE ESGOTO SANITÁRIO), INCLUSIVE CONEXÕES, CORTES E FIXAÇÕES PARA, PRÉDIOS. AF_10/2015_P</t>
  </si>
  <si>
    <t>(COMPOSIÇÃO REPRESENTATIVA) DO SERVIÇO DE INST. TUBO PVC, SÉRIE N, ESGOTO PREDIAL, 100 MM (INST. RAMAL DESCARGA, RAMAL DE ESG. SANIT., PRUMADA ESG. SANIT., VENTILAÇÃO OU SUB-COLETOR AÉREO), INCL. CONEXÕES E CORTES, FIXAÇÕES, P/ PRÉDIOS. AF_10/2015_P</t>
  </si>
  <si>
    <t>CAIXA SIFONADA, PVC, DN 100 X 100 X 50 MM, JUNTA ELÁSTICA, FORNECIDA E INSTALADA EM RAMAL DE DESCARGA OU EM RAMAL DE ESGOTO SANITÁRIO. AF_12/2014_P</t>
  </si>
  <si>
    <t>REGISTRO DE PASSAGEM P/ ESGOTAMENTO VÁLVULA DE RETENÇÃO HORIZONTAL Ø 100MM (4") - FORNECIMENTO E INSTALAÇÃO</t>
  </si>
  <si>
    <t>CAIXA DE INSPEÇÃO 80X80X80CM EM ALVENARIA - EXECUÇÃO</t>
  </si>
  <si>
    <t>DEMOLICAO DE ALVENARIA DE TIJOLOS FURADOS S/REAPROVEITAMENTO</t>
  </si>
  <si>
    <t>DEMOLICAO DE CONCRETO SIMPLES</t>
  </si>
  <si>
    <t>RETIRADA DE TUBULACAO HIDROSSANITARIA APARENTE COM CONEXOES, Ø 2 1/2" A 4"</t>
  </si>
  <si>
    <t>RETIRADA DE TUBULACAO HIDROSSANITARIA EMBUTIDA COM CONEXOES Ø 1/2" A 2"</t>
  </si>
  <si>
    <t>RETIRADA DE TUBULACAO HIDROSSANITARIA APARENTE COM CONEXOES, Ø 1/2" A 2"</t>
  </si>
  <si>
    <t>REGISTRO DE GAVETA BRUTO, LATÃO, ROSCÁVEL, 3/4", FORNECIDO E INSTALADEM RAMAL DE ÁGUA. AF_12/2014</t>
  </si>
  <si>
    <t>ENGATE FLEXÍVEL EM PLÁSTICO BRANCO, 1/2" X 30CM - FORNECIMENTO E INSTALAÇÃO. AF_12/2013</t>
  </si>
  <si>
    <t>ADAPTADOR CURTO COM BOLSA E ROSCA PARA REGISTRO, PVC, SOLDÁVEL, DN 25MM X 3/4", INSTALADO EM RAMAL OU SUB-RAMAL DE ÁGUA - FORNECIMENTO E INSTALAÇÃO. AF_12/2014_P</t>
  </si>
  <si>
    <t>UN</t>
  </si>
  <si>
    <t>73795/015</t>
  </si>
  <si>
    <t>79517/001</t>
  </si>
  <si>
    <t>73964/006</t>
  </si>
  <si>
    <t>73899/002</t>
  </si>
  <si>
    <t>CONFORME PROJETO</t>
  </si>
  <si>
    <t>A1 = (C x L) =&gt; 14,30 x 4,45 = 79,60m²</t>
  </si>
  <si>
    <t>A2 = (C x L) =&gt; 17,95 x 2,39 = 79,60m²</t>
  </si>
  <si>
    <t>A1 = (C x L) =&gt; 0,80 x 4,92 = 3,94m²</t>
  </si>
  <si>
    <t>A2 = (C x L) =&gt; 2,39 x 2,10 = 5,02m²</t>
  </si>
  <si>
    <t>A3 = (C x L) =&gt; 13,50 x 1,55 = 20,93m²</t>
  </si>
  <si>
    <t>A4 = (C x L) =&gt; 2,40 x 1,55 = 3,72m²</t>
  </si>
  <si>
    <t>(C x L) =&gt; 14,81 x 8,14 = 120,55m²</t>
  </si>
  <si>
    <t>PINTURA DA ESTRUTURA METÁLICA COM TINTA ESMALTE SINTÉTICO</t>
  </si>
  <si>
    <t>SALA DE ABATE =</t>
  </si>
  <si>
    <t>(C x L) = 0,70 x 7,06 = 4,94m²</t>
  </si>
  <si>
    <t>GRANITO CINZA POLIDO PARA BANCADA E=2,5 CM</t>
  </si>
  <si>
    <t>(π = 3,14) x (r = 0,05²) x (h = 13,41m) = 0,10m³</t>
  </si>
  <si>
    <t>(π = 3,14) x (r = 0,025²) x (h = 1,55m) = 0,01m³</t>
  </si>
  <si>
    <t>(π = 3,14) x (r = 0,025²) x (h = 26,28m) = 0,05m³</t>
  </si>
  <si>
    <t>(C x L) =&gt; 25,00 x 16,65 = 416,25</t>
  </si>
  <si>
    <t>PAREDE PRINCIPAL (C x H x E) =&gt;</t>
  </si>
  <si>
    <t>ABERTURA PARA PORTA (C x H x E) =&gt;</t>
  </si>
  <si>
    <t>ABERTURA PARA JANELA (C x H x E) =&gt;</t>
  </si>
  <si>
    <t>PAREDES = 6,35m²</t>
  </si>
  <si>
    <t>A2 = (C x L) =&gt; 14,30 x 1,55 = 2,21m³</t>
  </si>
  <si>
    <t>A1 = (C x L) =&gt; 13,50 x 0,80 x 0,10 = 1,08m³</t>
  </si>
  <si>
    <t>0,15 x 0,40 x 3,15 = 5,26m³</t>
  </si>
  <si>
    <t>J.01  (3,00 x 1,50 x 0,15 m) x 2 = 1,35m³</t>
  </si>
  <si>
    <t>DESCONTO = 1,35m³</t>
  </si>
  <si>
    <t>(2,50 x 1,50 x 0,15) = 3,75m³</t>
  </si>
  <si>
    <t>(13,15 x 2,60 x 0,15) = 34,19m³</t>
  </si>
  <si>
    <t>(2,00 x 2,20 x 0,15) = 4,40m³</t>
  </si>
  <si>
    <t>(C x L) =&gt; 5,93 x 4,14 x 0,10 = 2,45m³</t>
  </si>
  <si>
    <t>(C x L) =&gt; 7,03 x 4,14 x 0,10 = 2,91m³</t>
  </si>
  <si>
    <t xml:space="preserve"> NOVA SALA DE LABORATÓRIO = 02 UND</t>
  </si>
  <si>
    <r>
      <t xml:space="preserve">REMOÇÃO DE BANCADA EM GRANITO </t>
    </r>
    <r>
      <rPr>
        <b/>
        <i/>
        <sz val="10"/>
        <color theme="1"/>
        <rFont val="Arial"/>
        <family val="2"/>
      </rPr>
      <t xml:space="preserve">SEM </t>
    </r>
    <r>
      <rPr>
        <i/>
        <sz val="10"/>
        <color theme="1"/>
        <rFont val="Arial"/>
        <family val="2"/>
      </rPr>
      <t>REAPROVEITAMENTO</t>
    </r>
  </si>
  <si>
    <t xml:space="preserve"> NOVA SALA DE LABORATÓRIO = 2,70 x 0,60 = </t>
  </si>
  <si>
    <t>RODA BANCADA:</t>
  </si>
  <si>
    <t>BANCADA:</t>
  </si>
  <si>
    <t>(C x H) = 3,00 x 0,10 = 0,30m²</t>
  </si>
  <si>
    <t>(C x H) = 7,06 x 0,10 = 0,71m²</t>
  </si>
  <si>
    <t>(C x H) = 4,00 x 0,10 = 0,40m²</t>
  </si>
  <si>
    <t>(C x L) = 4,00 x 0,60 = 2,40m²</t>
  </si>
  <si>
    <t>(C x L) = 3,00 x 0,80 = 2,40m²</t>
  </si>
  <si>
    <t>(C x H) = 6,00 x 0,10 = 0,60m²</t>
  </si>
  <si>
    <t>(C x L) = 6,00 x 0,60 = 3,60m²</t>
  </si>
  <si>
    <t>LABORATÓRIO = 03 BANCADAS EM CONCRETO</t>
  </si>
  <si>
    <t>ÁREA UMIDA = 01 UND</t>
  </si>
  <si>
    <t>UMA PARA CADA AMBIENTE CONFORME PROJETO</t>
  </si>
  <si>
    <t>ENCARREGADO GERAL COM ENCARGOS COMPLEMENTARES</t>
  </si>
  <si>
    <t>ENGENHEIRO CIVIL DE OBRA JUNIOR COM ENCARGOS COMPLEMENTARES</t>
  </si>
  <si>
    <t>90776U</t>
  </si>
  <si>
    <t>90777U</t>
  </si>
  <si>
    <t>INSTALAÇÕES HIDROSANITÁRIAS, LOUÇAS E BANCADAS</t>
  </si>
  <si>
    <t>13.01.00</t>
  </si>
  <si>
    <t>PROJETO PESQUEIRO (TANQUE DE ANESTESIA E DESOVA)</t>
  </si>
  <si>
    <t>05.01.00</t>
  </si>
  <si>
    <t>05.02.00</t>
  </si>
  <si>
    <t>05.03.00</t>
  </si>
  <si>
    <t>12.01.00</t>
  </si>
  <si>
    <t>12.02.00</t>
  </si>
  <si>
    <r>
      <t xml:space="preserve">REALOCAÇÃO DE BANCADA EM GRANITO (INCLUSIVE CUBAS E MÃO FRANCESA) </t>
    </r>
    <r>
      <rPr>
        <b/>
        <i/>
        <sz val="10"/>
        <color theme="1"/>
        <rFont val="Arial"/>
        <family val="2"/>
      </rPr>
      <t xml:space="preserve">COM </t>
    </r>
    <r>
      <rPr>
        <i/>
        <sz val="10"/>
        <color theme="1"/>
        <rFont val="Arial"/>
        <family val="2"/>
      </rPr>
      <t>REAPROVEITAMENTO TOTAL</t>
    </r>
  </si>
  <si>
    <r>
      <t xml:space="preserve">REALOCAÇÃO DE CUBA INOX </t>
    </r>
    <r>
      <rPr>
        <b/>
        <i/>
        <sz val="10"/>
        <color theme="1"/>
        <rFont val="Arial"/>
        <family val="2"/>
      </rPr>
      <t xml:space="preserve">COM </t>
    </r>
    <r>
      <rPr>
        <i/>
        <sz val="10"/>
        <color theme="1"/>
        <rFont val="Arial"/>
        <family val="2"/>
      </rPr>
      <t>REAPROVEITAMENTO (REALOCAÇÃO)</t>
    </r>
  </si>
  <si>
    <t>72215U</t>
  </si>
  <si>
    <t>85334U</t>
  </si>
  <si>
    <t>85184U</t>
  </si>
  <si>
    <t>CPU_IFAM.452</t>
  </si>
  <si>
    <t>CPU_IFAM.444</t>
  </si>
  <si>
    <t>CPU_IFAM.449</t>
  </si>
  <si>
    <t>CPU_IFAM.450</t>
  </si>
  <si>
    <t>FORMA TABUA PARA CONCRETO EM FUNDACAO, C/ REAPROVEITAMENTO 2X.</t>
  </si>
  <si>
    <t>LASTRO DE CONCRETO, PREPARO MECANICO</t>
  </si>
  <si>
    <t>LANÇAMENTO COM USO DE BALDES, ADENSAMENTO E ACABAMENTO DE CONCRETO EM ESTRUTURAS. AF_12/2015</t>
  </si>
  <si>
    <t>ARMAÇÃO DE FUNDAÇÕES E ESTRUTURAS DE CONCRETO ARMADO, EXCETO VIGAS, PILARES E LAJES (DE EDIFÍCIOS DE MÚLTIPLOS PAVIMENTOS, EDIFICAÇÃO TÉRREA OU SOBRADO), UTILIZANDO AÇO CA-50 DE 10.0 MM - MONTAGEM. AF_12/2015</t>
  </si>
  <si>
    <t>ESCAVAÇÃO MANUAL DE VALAS. AF_03/2016</t>
  </si>
  <si>
    <t>CONCRETO FCK = 20MPA, TRAÇO 1:2,7:3 (CIMENTO/ AREIA MÉDIA/ BRITA 1) - PREPARO MECÂNICO COM BETONEIRA 400 L. AF_07/2016</t>
  </si>
  <si>
    <t>5970U</t>
  </si>
  <si>
    <t>83532U</t>
  </si>
  <si>
    <t>92873U</t>
  </si>
  <si>
    <t>92919U</t>
  </si>
  <si>
    <t>93358U</t>
  </si>
  <si>
    <t>94964U</t>
  </si>
  <si>
    <t>ALVENARIA ESTRUTURAL DE BLOCOS CERÂMICOS 14X19X39, (ESPESSURA DE 14 CM), PARA PAREDES COM ÁREA LÍQUIDA MENOR QUE 6M², SEM VÃOS, UTILIZANDO PALHETA E ARGAMASSA DE ASSENTAMENTO COM PREPARO EM BETONEIRA. AF_12/2014</t>
  </si>
  <si>
    <t>MONTAGEM E DESMONTAGEM DE FÔRMA DE LAJE MACIÇA COM ÁREA MÉDIA MENOR OU IGUAL A 20 M², PÉ-DIREITO SIMPLES, EM MADEIRA SERRADA, 1 UTILIZAÇÃO. AF_12/2015</t>
  </si>
  <si>
    <t>CONCRETAGEM DE VIGAS E LAJES, FCK=20 MPA, PARA QUALQUER TIPO DE LAJE COM BALDES EM EDIFICAÇÃO TÉRREA, COM ÁREA MÉDIA DE LAJES MENOR OU IGUAL A 20 M² - LANÇAMENTO, ADENSAMENTO E ACABAMENTO. AF_12/2015</t>
  </si>
  <si>
    <t>89282U</t>
  </si>
  <si>
    <t>92481U</t>
  </si>
  <si>
    <t>92741U</t>
  </si>
  <si>
    <t>TELHAMENTO COM TELHA ONDULADA DE FIBROCIMENTO, COM RECOBRIMENTO LATERAL DE 1 1/4 DE ONDA PARA TELHADO COM INCLINAÇÃO MÁXIMA DE 10°, COM ATÉ 2 ÁGUAS, INCLUSO IÇAMENTO</t>
  </si>
  <si>
    <t>CUMEEIRA PARA TELHA DE FIBROCIMENTO ONDULADA, INCLUSO ACESSÓRIOS DE FIXAÇÃO E IÇAMENTO. AF_06/2016</t>
  </si>
  <si>
    <t>94210U</t>
  </si>
  <si>
    <t>94223U</t>
  </si>
  <si>
    <t>87519U</t>
  </si>
  <si>
    <t>REVESTIMENTO CERÂMICO PARA PAREDES INTERNAS COM PLACAS TIPO GRÊS OU SEMI-GRÊS PADRÃO POPULAR DE DIMENSÕES 20X20 CM APLICADAS EM AMBIENTES DE ÁREA MAIOR QUE 5 M2 NA ALTURA INTEIRA DAS PAREDES. AF_06/2014</t>
  </si>
  <si>
    <t>93393U</t>
  </si>
  <si>
    <t>CPU_IFAM.275</t>
  </si>
  <si>
    <t>FORRO DE PVC EM LÂMINAS COM LARGURA DE 10CM, ESPESSURA DE 8MM, COMPRIMENTO DE 6M, LISO, INCLUSO INSTALAÇÃO E ESTRUTURA EM METALON 20X20</t>
  </si>
  <si>
    <t>72136U</t>
  </si>
  <si>
    <t>73892/2U</t>
  </si>
  <si>
    <t>PORTA DE FERRO TIPO VENEZIANA, DE ABRIR, SEM BANDEIRA SEM FERRAGENS</t>
  </si>
  <si>
    <t>73933/3U</t>
  </si>
  <si>
    <t>RECOLOCACAO DE FOLHAS DE PORTA DE PASSAGEM OU JANELA, CONSIDERANDO REAPROVEITAMENTO DO MATERIAL</t>
  </si>
  <si>
    <t>72144U</t>
  </si>
  <si>
    <t>RECOLOCACAO DE BATENTES DE MADEIRA, CONSIDERANDO REAPROVEITAMENTO DE MATERIAL</t>
  </si>
  <si>
    <t>72146U</t>
  </si>
  <si>
    <t>JANELA DE AÇO BASCULANTE, FIXAÇÃO COM ARGAMASSA, SEM VIDROS, PADRONIZADA. AF_07/2016</t>
  </si>
  <si>
    <t>94559U</t>
  </si>
  <si>
    <t>72117U</t>
  </si>
  <si>
    <t>VIDRO LISO COMUM TRANSPARENTE, ESPESSURA 4MM</t>
  </si>
  <si>
    <t>73736/1U</t>
  </si>
  <si>
    <t>DOBRADICA TIPO VAI E VEM EM LATAO POLIDO 3"</t>
  </si>
  <si>
    <t>84887U</t>
  </si>
  <si>
    <t>MACANETA TIPO ALAVANCA, PADRAO MEDIO</t>
  </si>
  <si>
    <t>01 UND</t>
  </si>
  <si>
    <t>02 JOGOS COM 03 UND CADA</t>
  </si>
  <si>
    <t>73924/2U</t>
  </si>
  <si>
    <t>PINTURA ESMALTE ACETINADO, DUAS DEMAOS, SOBRE SUPERFICIE METALICA</t>
  </si>
  <si>
    <t>74145/1U</t>
  </si>
  <si>
    <t>CPU_IFAM.190</t>
  </si>
  <si>
    <t>86884U</t>
  </si>
  <si>
    <t>86909U</t>
  </si>
  <si>
    <t>TERMINAL OU CONECTOR DE PRESSAO - PARA CABO 70MM2 - FORNECIMENTO E INSTALACAO</t>
  </si>
  <si>
    <t>LUMINARIA TIPO CALHA, DE SOBREPOR, COM REATOR DE PARTIDA RAPIDA E LAMPADA FLUORESCENTE 2X40W, COMPLETA, FORNECIMENTO E INSTALACAO</t>
  </si>
  <si>
    <t>ESCAVACAO MANUAL DE VALA EM ARGILA OU PEDRA SOLTA DO TAMANHO MEDIO DE PEDRA DE MAO, ATE 1,5M, EXCLUINDO ESGOTAMENTO/ESCORAMENTO.</t>
  </si>
  <si>
    <t>DISJUNTOR TERMOMAGNETICO MONOPOLAR PADRAO NEMA (AMERICANO) 10 A 30A 240V, FORNECIMENTO E INSTALACAO</t>
  </si>
  <si>
    <t>DISJUNTOR TERMOMAGNETICO BIPOLAR PADRAO NEMA (AMERICANO) 10 A 50A 240V, FORNECIMENTO E INSTALACAO</t>
  </si>
  <si>
    <t>QUADRO DE DISTRIBUICAO DE ENERGIA DE EMBUTIR, EM CHAPA METALICA, PARA 40 DISJUNTORES TERMOMAGNETICOS MONOPOLARES, COM BARRAMENTO TRIFASICO E NEUTRO, FORNECIMENTO E INSTALACAO</t>
  </si>
  <si>
    <t>ELETRODUTO FLEXÍVEL CORRUGADO, PVC, DN 20 MM (1/2"), PARA CIRCUITOS TERMINAIS, INSTALADO EM PAREDE - FORNECIMENTO E INSTALAÇÃO. AF_12/2015</t>
  </si>
  <si>
    <t>ELETRODUTO FLEXÍVEL CORRUGADO, PVC, DN 25 MM (3/4"), PARA CIRCUITOS TERMINAIS, INSTALADO EM PAREDE - FORNECIMENTO E INSTALAÇÃO. AF_12/2015</t>
  </si>
  <si>
    <t>ELETRODUTO FLEXÍVEL CORRUGADO, PVC, DN 32 MM (1"), PARA CIRCUITOS TERMINAIS, INSTALADO EM PAREDE - FORNECIMENTO E INSTALAÇÃO. AF_12/2015</t>
  </si>
  <si>
    <t>CABO DE COBRE FLEXÍVEL ISOLADO, 1,5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</si>
  <si>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</si>
  <si>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CAIXA RETANGULAR 4" X 2" ALTA (2,00 M DO PISO), PVC, INSTALADA EM PAREDE - FORNECIMENTO E INSTALAÇÃO. AF_12/2015</t>
  </si>
  <si>
    <t>CAIXA RETANGULAR 4" X 2" MÉDIA (1,30 M DO PISO), PVC, INSTALADA EM PAREDE - FORNECIMENTO E INSTALAÇÃO. AF_12/2015</t>
  </si>
  <si>
    <t>CAIXA RETANGULAR 4" X 2" BAIXA (0,30 M DO PISO), PVC, INSTALADA EM PAREDE - FORNECIMENTO E INSTALAÇÃO. AF_12/2015</t>
  </si>
  <si>
    <t>CAIXA RETANGULAR 4" X 4" BAIXA (0,30 M DO PISO), PVC, INSTALADA EM PAREDE - FORNECIMENTO E INSTALAÇÃO. AF_12/2015</t>
  </si>
  <si>
    <t>INTERRUPTOR SIMPLES (1 MÓDULO), 10A/250V, INCLUINDO SUPORTE E PLACA - FORNECIMENTO E INSTALAÇÃO. AF_12/2015</t>
  </si>
  <si>
    <t>INTERRUPTOR SIMPLES (3 MÓDULOS), 10A/250V, INCLUINDO SUPORTE E PLACA - FORNECIMENTO E INSTALAÇÃO. AF_12/2015</t>
  </si>
  <si>
    <t>TOMADA ALTA DE EMBUTIR (1 MÓDULO), 2P+T 20 A, INCLUINDO SUPORTE E PLACA - FORNECIMENTO E INSTALAÇÃO. AF_12/2015</t>
  </si>
  <si>
    <t>TOMADA MÉDIA DE EMBUTIR (1 MÓDULO), 2P+T 20 A, INCLUINDO SUPORTE E PLACA - FORNECIMENTO E INSTALAÇÃO. AF_12/2015</t>
  </si>
  <si>
    <t>TOMADA BAIXA DE EMBUTIR (1 MÓDULO), 2P+T 20 A, INCLUINDO SUPORTE E PLACA - FORNECIMENTO E INSTALAÇÃO. AF_12/2015</t>
  </si>
  <si>
    <t>TOMADA MÉDIA DE EMBUTIR (2 MÓDULOS), 2P+T 20 A, INCLUINDO SUPORTE E PLACA - FORNECIMENTO E INSTALAÇÃO. AF_12/2015</t>
  </si>
  <si>
    <t>TOMADA BAIXA DE EMBUTIR (2 MÓDULOS), 2P+T 20 A, SEM SUPORTE E SEM PLACA - FORNECIMENTO E INSTALAÇÃO. AF_12/2015</t>
  </si>
  <si>
    <t>INTERRUPTOR SIMPLES (1 MÓDULO) COM 1 TOMADA DE EMBUTIR 2P+T 10 A, INCLUINDO SUPORTE E PLACA - FORNECIMENTO E INSTALAÇÃO. AF_12/2015</t>
  </si>
  <si>
    <t>CABO DE COBRE FLEXÍVEL ISOLADO, 70 MM², ANTI-CHAMA 450/750 V, PARA DISTRIBUIÇÃO - FORNECIMENTO E INSTALAÇÃO. AF_12/2015</t>
  </si>
  <si>
    <t>ELETRODUTO RÍGIDO ROSCÁVEL, PVC, DN 85 MM (3") - FORNECIMENTO E INSTALAÇÃO. AF_12/2015</t>
  </si>
  <si>
    <t>LUVA PARA ELETRODUTO, PVC, ROSCÁVEL, DN 85 MM (3") - FORNECIMENTO E INSTALAÇÃO. AF_12/2015</t>
  </si>
  <si>
    <t>CURVA 90 GRAUS PARA ELETRODUTO, PVC, ROSCÁVEL, DN 85 MM (3") - FORNECIMENTO E INSTALAÇÃO. AF_12/2015</t>
  </si>
  <si>
    <t>PERFILADO PERFURADO SIMPLES 38 X 38 MM, CHAPA 22 (COLETADO CAIXA) -FORNECIMENTO E INSTALAÇÃO</t>
  </si>
  <si>
    <t>DISPOSITIVO DPS CLASSE II, 1 POLO, TENSAO MAXIMA DE 275 V, CORRENTE MAXIMA DE *20* KA</t>
  </si>
  <si>
    <t>72264U</t>
  </si>
  <si>
    <t>73953/6U</t>
  </si>
  <si>
    <t>73965/4U</t>
  </si>
  <si>
    <t>74130/1U</t>
  </si>
  <si>
    <t>74130/3U</t>
  </si>
  <si>
    <t>74131/7U</t>
  </si>
  <si>
    <t>91852U</t>
  </si>
  <si>
    <t>91854U</t>
  </si>
  <si>
    <t>91856U</t>
  </si>
  <si>
    <t>91924U</t>
  </si>
  <si>
    <t>91928U</t>
  </si>
  <si>
    <t>91939U</t>
  </si>
  <si>
    <t>91940U</t>
  </si>
  <si>
    <t>91941U</t>
  </si>
  <si>
    <t>91944U</t>
  </si>
  <si>
    <t>91953U</t>
  </si>
  <si>
    <t>91967U</t>
  </si>
  <si>
    <t>91993U</t>
  </si>
  <si>
    <t>91997U</t>
  </si>
  <si>
    <t>92001U</t>
  </si>
  <si>
    <t>92005U</t>
  </si>
  <si>
    <t>92007U</t>
  </si>
  <si>
    <t>92023U</t>
  </si>
  <si>
    <t>92989U</t>
  </si>
  <si>
    <t>93011U</t>
  </si>
  <si>
    <t>93016U</t>
  </si>
  <si>
    <t>93024U</t>
  </si>
  <si>
    <t>CPU_IFAM.453</t>
  </si>
  <si>
    <t>CPU_IFAM.454</t>
  </si>
  <si>
    <t>74138/1U</t>
  </si>
  <si>
    <t>CONCRETO USINADO NÃO BOMBEÁVEL FCK=15MPA, INCLUSIVE LANCAMENTO E ADENSAMENTO</t>
  </si>
  <si>
    <t>ALVENARIA DE VEDAÇÃO DE BLOCOS CERÂMICOS FURADOS NA HORIZONTAL DE 9X19X19CM (ESPESSURA 9CM) DE PAREDES COM ÁREA LÍQUIDA MENOR QUE 6M² SEM VÃOS E ARGAMASSA DE ASSENTAMENTO COM PREPARO EM BETONEIRA. AF_06/2014</t>
  </si>
  <si>
    <t>87495U</t>
  </si>
  <si>
    <t>92412U</t>
  </si>
  <si>
    <t>MONTAGEM E DESMONTAGEM DE FÔRMA DE PILARES RETANGULARES E ESTRUTURAS SIMILARES COM ÁREA MÉDIA DAS SEÇÕES MENOR OU IGUAL A 0,25 M², PÉ-DIREITO SIMPLES, EM MADEIRA SERRADA, 4 UTILIZAÇÕES. AF_12/2015</t>
  </si>
  <si>
    <t>92448U</t>
  </si>
  <si>
    <t>MONTAGEM E DESMONTAGEM DE FÔRMA DE VIGA, ESCORAMENTO COM PONTALETE DE MADEIRA, PÉ-DIREITO SIMPLES, EM MADEIRA SERRADA, 4 UTILIZAÇÕES. AF_12/2015</t>
  </si>
  <si>
    <t>ARMAÇÃO DE PILAR OU VIGA DE UMA ESTRUTURA CONVENCIONAL DE CONCRETO ARMADO EM UMA EDIFÍCAÇÃO TÉRREA OU SOBRADO UTILIZANDO AÇO CA-50 DE 8.0 MM - MONTAGEM. AF_12/2015</t>
  </si>
  <si>
    <t>92777U</t>
  </si>
  <si>
    <t>REVESTIMENTO CERÂMICO ESPECIAL PARA TANQUE</t>
  </si>
  <si>
    <t>CPU_IFAM.443</t>
  </si>
  <si>
    <t>73916/1U</t>
  </si>
  <si>
    <t>84122U</t>
  </si>
  <si>
    <t>TRANSPORTE COMERCIAL COM CAMINHAO BASCULANTE 6 M3, RODOVIA PAVIMENTADA</t>
  </si>
  <si>
    <t>3 CARRADAS x 6M³ x 5 Km = 90,00 m³/Km</t>
  </si>
  <si>
    <t>m³/Km</t>
  </si>
  <si>
    <t>(C x L) Qtd =&gt; (8,16 x 7,60) x 2 = 124,03M²</t>
  </si>
  <si>
    <t>P2  2 x (0,90 x 2,10) x 2 = 7,56m²</t>
  </si>
  <si>
    <t xml:space="preserve"> P1  (0,90 x 2,10) x 1 = 1,89m²</t>
  </si>
  <si>
    <t>J01 = (Qtd x Área) =&gt; (2 x 3,76) = 7,52m²</t>
  </si>
  <si>
    <t>J02 = (Qtd x Área) =&gt; (2 x 3,48) = 6,96m²</t>
  </si>
  <si>
    <t>Área do forro = 150,63</t>
  </si>
  <si>
    <t>J.01 = [7 x (3,00 x 1,50)] x 2 =  31,50m²</t>
  </si>
  <si>
    <t>J.02 = [4 x (2,50 x 1,50)] x 2 = 15,00m²</t>
  </si>
  <si>
    <t>P.03  (0,70 x 2,10) x 2 = 1,47m²</t>
  </si>
  <si>
    <t xml:space="preserve"> P.01 [5 x (0,90 x 2,10)] x 2 = 18,90m²</t>
  </si>
  <si>
    <t>P.02 [3 x (1,80 x 2,10)] x 2 = 22,68m²</t>
  </si>
  <si>
    <t>J.04 = [1 x (1,25 x 0,50)] x 2 = 1,25m²</t>
  </si>
  <si>
    <t>J.03 = [1 x (1,00 x 0,50)] x 2 = 1,00m²</t>
  </si>
  <si>
    <t xml:space="preserve">ESQUADRIAS METÁLICAS =        [Qtd x (Área da esq.)] x Lados </t>
  </si>
  <si>
    <t>ESTRUTURA METÁLICA DO FORRO</t>
  </si>
  <si>
    <t>P2  [2 x (0,90 x 2,10)] x 2 = 7,56m²</t>
  </si>
  <si>
    <t>J.01 = [2 x (3,00 x 1,50)] x 2 =  18,00m²</t>
  </si>
  <si>
    <t>J.02 = [2 x (2,50 x 1,50)] x 2 = 15,00m²</t>
  </si>
  <si>
    <t xml:space="preserve"> P1  [1 x (0,90 x 2,10)] x 2 = 3,78m²</t>
  </si>
  <si>
    <t>12.03.00</t>
  </si>
  <si>
    <t>PISO</t>
  </si>
  <si>
    <t>DEMARCAÇÃO DE INCÊNDIO</t>
  </si>
  <si>
    <t>04 EXTINTORES COM 1M² CADA =&gt; 04 x 01 = 4,00m²</t>
  </si>
  <si>
    <t>ANEXO 04</t>
  </si>
  <si>
    <t>PILAR PE7 = (LxHxC) =&gt;</t>
  </si>
  <si>
    <t>92915U</t>
  </si>
  <si>
    <t>ARMAÇÃO DE FUNDAÇÕES E ESTRUTURAS DE CONCRETO ARMADO, EXCETO VIGAS, PILARES E LAJES (DE EDIFÍCIOS DE MÚLTIPLOS PAVIMENTOS, EDIFICAÇÃO TÉRREA OU SOBRADO), UTILIZANDO AÇO CA-60 DE 5.0 MM - MONTAGEM. AF_12/2015</t>
  </si>
  <si>
    <t>92921U</t>
  </si>
  <si>
    <t>ARMAÇÃO DE FUNDAÇÕES E ESTRUTURAS DE CONCRETO ARMADO, EXCETO VIGAS, PILARES E LAJES (DE EDIFÍCIOS DE MÚLTIPLOS PAVIMENTOS, EDIFICAÇÃO TÉRREA OU SOBRADO), UTILIZANDO AÇO CA-50 DE 12.5 MM - MONTAGEM. AF_12/2015</t>
  </si>
  <si>
    <t>92775U</t>
  </si>
  <si>
    <t>ARMAÇÃO DE PILAR OU VIGA DE UMA ESTRUTURA CONVENCIONAL DE CONCRETO ARMADO EM UMA EDIFÍCAÇÃO TÉRREA OU SOBRADO UTILIZANDO AÇO CA-60 DE 5.0 MM - MONTAGEM. AF_12/2015</t>
  </si>
  <si>
    <t>92778U</t>
  </si>
  <si>
    <t>ARMAÇÃO DE PILAR OU VIGA DE UMA ESTRUTURA CONVENCIONAL DE CONCRETO ARMADO EM UMA EDIFÍCAÇÃO TÉRREA OU SOBRADO UTILIZANDO AÇO CA-50 DE 10.0 MM - MONTAGEM. AF_12/2015</t>
  </si>
  <si>
    <t>92779U</t>
  </si>
  <si>
    <t>ARMAÇÃO DE PILAR OU VIGA DE UMA ESTRUTURA CONVENCIONAL DE CONCRETO ARMADO EM UMA EDIFÍCAÇÃO TÉRREA OU SOBRADO UTILIZANDO AÇO CA-50 DE 12.5 MM - MONTAGEM. AF_12/2015</t>
  </si>
  <si>
    <t>SUPERFÍCIE METÁLICA</t>
  </si>
  <si>
    <t>74064/2U</t>
  </si>
  <si>
    <t>FUNDO ANTICORROSIVO A BASE DE OXIDO DE FERRO (ZARCAO), UMA DEMAO</t>
  </si>
  <si>
    <t>ANEXO 06</t>
  </si>
  <si>
    <t>ESCAVACAO MANUAL EM SOLO-PROF. ATE 1,50 M</t>
  </si>
  <si>
    <t>SAPATAS</t>
  </si>
  <si>
    <t>VIGAS BALDRAME</t>
  </si>
  <si>
    <t>04.01.00</t>
  </si>
  <si>
    <t>04.02.00</t>
  </si>
  <si>
    <t>IMPERMEABILIZACAO DE ESTRUTURAS ENTERRADAS, COM TINTA ASFALTICA, DUAS DEMAOS.</t>
  </si>
  <si>
    <t>74106/1U</t>
  </si>
  <si>
    <t>ARMAÇÃO DE LAJE DE UMA ESTRUTURA CONVENCIONAL DE CONCRETO ARMADO EM UMA EDIFÍCAÇÃO TÉRREA OU SOBRADO UTILIZANDO AÇO CA-60 DE 4.2 MM - MONTAGEM. AF_12/2015_P</t>
  </si>
  <si>
    <t>92783U</t>
  </si>
  <si>
    <t>APLICACAO DE TINTA A BASE DE EPOXI SOBRE PISO</t>
  </si>
  <si>
    <t>72815U</t>
  </si>
  <si>
    <t>SIFÃO DO TIPO FLEXÍVEL EM PVC 3/4" X 1.1/2" - FORNECIMENTO E INSTALAÇÃO. AF_12/2013</t>
  </si>
  <si>
    <t>86883U</t>
  </si>
  <si>
    <t>CUBA DE EMBUTIR DE AÇO INOXIDÁVEL (60X50X30CM), INCLUSO VÁLVULA TIPO AMERICANA EM METAL CROMADO E SIFÃO FLEXÍVEL EM PVC - FORNECIMENTO E INSTALAÇÃO. AF_12/2013</t>
  </si>
  <si>
    <t>CPU_IFAM.442</t>
  </si>
  <si>
    <t>CPU_IFAM.020</t>
  </si>
  <si>
    <t>CUBA DE EMBUTIR DE AÇO INOXIDÁVEL MÉDIA, INCLUSO VÁLVULA TIPO AMERICANA EM METAL CROMADO E SIFÃO FLEXÍVEL EM PVC - FORNECIMENTO E INSTALAÇÃO. AF_12/2013</t>
  </si>
  <si>
    <t>86935U</t>
  </si>
  <si>
    <r>
      <t xml:space="preserve">Data Base: </t>
    </r>
    <r>
      <rPr>
        <i/>
        <sz val="10"/>
        <color indexed="8"/>
        <rFont val="Arial"/>
        <family val="2"/>
      </rPr>
      <t>SINAPI JUL 2015</t>
    </r>
  </si>
  <si>
    <r>
      <rPr>
        <b/>
        <i/>
        <sz val="10"/>
        <color indexed="8"/>
        <rFont val="Arial"/>
        <family val="2"/>
      </rPr>
      <t>Data do Orçamento</t>
    </r>
    <r>
      <rPr>
        <i/>
        <sz val="10"/>
        <color indexed="8"/>
        <rFont val="Arial"/>
        <family val="2"/>
      </rPr>
      <t>: Outubro 2015</t>
    </r>
  </si>
  <si>
    <r>
      <rPr>
        <b/>
        <i/>
        <sz val="10"/>
        <color indexed="8"/>
        <rFont val="Arial"/>
        <family val="2"/>
      </rPr>
      <t>Obra</t>
    </r>
    <r>
      <rPr>
        <i/>
        <sz val="10"/>
        <color indexed="8"/>
        <rFont val="Arial"/>
        <family val="2"/>
      </rPr>
      <t>: Reforma e Ampliação do Laboratório de Aquicultura - Campus Lábrea</t>
    </r>
  </si>
  <si>
    <r>
      <rPr>
        <b/>
        <i/>
        <sz val="10"/>
        <color indexed="8"/>
        <rFont val="Arial"/>
        <family val="2"/>
      </rPr>
      <t>Endereço</t>
    </r>
    <r>
      <rPr>
        <i/>
        <sz val="10"/>
        <color indexed="8"/>
        <rFont val="Arial"/>
        <family val="2"/>
      </rPr>
      <t>: Avenida 22 de Outubro SN/ Bairro: Vila Falcão - CEP: 69.830-000 - Lábrea/AM</t>
    </r>
  </si>
  <si>
    <t>ARMAÇÃO DE PILAR OU VIGA DE UMA ESTRUTURA CONVENCIONAL DE CONCRETO ARMADO EM UMA EDIFÍCAÇÃO TÉRREA OU SOBRADO UTILIZANDO AÇO CA-50 DE 6,3 MM - MONTAGEM. AF_12/2015</t>
  </si>
  <si>
    <t>(Horas x Dias x Meses) =&gt; (8 x 22 x 4) = 528h</t>
  </si>
  <si>
    <t>(Horas x Dias x Meses) =&gt; (4 x 22 x 4) = 264h</t>
  </si>
  <si>
    <t>TRANSPORTE COMERCIAL COM CAMINHAO CARROCERIA 9 T, RODOVIA PAVIMENTADA</t>
  </si>
  <si>
    <t>72840U</t>
  </si>
  <si>
    <t>ARMAÇÃO DE PILAR OU VIGA DE UMA ESTRUTURA CONVENCIONAL DE CONCRETO ARMADO EM UMA EDIFÍCAÇÃO TÉRREA OU SOBRADO UTILIZANDO AÇO CA-50 DE 6.3 MM - MONTAGEM. AF_12/2015</t>
  </si>
  <si>
    <t>92776U</t>
  </si>
  <si>
    <t>ESTRUTURA METÁLICA DE COBERTURA (INCLUSIVE MONTAGEM E INSTALAÇÃO)</t>
  </si>
  <si>
    <t>CPU_IFAM.480</t>
  </si>
  <si>
    <t>(Peso da estrutura metálica + Peso dos aços da infra e supra em geral) x (Distancia em Km) = 1,80 x 400 = 720Tn/Km</t>
  </si>
  <si>
    <t>Tn/Km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</si>
</sst>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_-;\-* #,##0.00_-;_-* &quot;-&quot;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Verdana"/>
      <family val="2"/>
    </font>
    <font>
      <sz val="15"/>
      <color theme="1"/>
      <name val="Verdana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5"/>
      <color theme="1"/>
      <name val="Verdana"/>
      <family val="2"/>
    </font>
    <font>
      <b/>
      <i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i/>
      <sz val="11"/>
      <color theme="1"/>
      <name val="Arial"/>
      <family val="2"/>
    </font>
    <font>
      <i/>
      <sz val="10"/>
      <color rgb="FF000000"/>
      <name val="Arial"/>
      <family val="2"/>
    </font>
    <font>
      <i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i/>
      <sz val="8"/>
      <color rgb="FF000000"/>
      <name val="Arial"/>
      <family val="2"/>
    </font>
    <font>
      <sz val="8"/>
      <color theme="1"/>
      <name val="Arial"/>
      <family val="2"/>
    </font>
    <font>
      <i/>
      <sz val="10.5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3" borderId="0" xfId="0" applyFont="1" applyFill="1"/>
    <xf numFmtId="0" fontId="7" fillId="3" borderId="0" xfId="0" applyFont="1" applyFill="1" applyBorder="1" applyAlignment="1"/>
    <xf numFmtId="0" fontId="8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0" fontId="10" fillId="2" borderId="20" xfId="0" applyNumberFormat="1" applyFont="1" applyFill="1" applyBorder="1" applyAlignment="1">
      <alignment horizontal="right"/>
    </xf>
    <xf numFmtId="0" fontId="4" fillId="3" borderId="0" xfId="0" applyFont="1" applyFill="1"/>
    <xf numFmtId="0" fontId="0" fillId="2" borderId="0" xfId="0" applyFill="1"/>
    <xf numFmtId="0" fontId="8" fillId="0" borderId="4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left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15" fillId="3" borderId="13" xfId="0" applyFont="1" applyFill="1" applyBorder="1" applyAlignment="1">
      <alignment horizontal="left" vertical="center" wrapText="1"/>
    </xf>
    <xf numFmtId="2" fontId="7" fillId="0" borderId="13" xfId="0" applyNumberFormat="1" applyFont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2" fillId="4" borderId="24" xfId="0" applyFont="1" applyFill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43" fontId="12" fillId="0" borderId="1" xfId="0" applyNumberFormat="1" applyFont="1" applyBorder="1" applyAlignment="1">
      <alignment horizontal="center" vertical="center"/>
    </xf>
    <xf numFmtId="43" fontId="8" fillId="2" borderId="1" xfId="0" applyNumberFormat="1" applyFont="1" applyFill="1" applyBorder="1" applyAlignment="1">
      <alignment horizontal="center" vertical="center"/>
    </xf>
    <xf numFmtId="43" fontId="8" fillId="2" borderId="1" xfId="0" applyNumberFormat="1" applyFont="1" applyFill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43" fontId="8" fillId="0" borderId="1" xfId="0" applyNumberFormat="1" applyFont="1" applyBorder="1" applyAlignment="1">
      <alignment horizontal="center" vertical="center"/>
    </xf>
    <xf numFmtId="0" fontId="13" fillId="2" borderId="13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/>
    </xf>
    <xf numFmtId="0" fontId="9" fillId="3" borderId="0" xfId="0" applyFont="1" applyFill="1" applyBorder="1" applyAlignment="1"/>
    <xf numFmtId="0" fontId="5" fillId="3" borderId="19" xfId="0" applyFont="1" applyFill="1" applyBorder="1" applyAlignment="1">
      <alignment vertical="center"/>
    </xf>
    <xf numFmtId="0" fontId="3" fillId="3" borderId="0" xfId="0" applyFont="1" applyFill="1" applyBorder="1"/>
    <xf numFmtId="0" fontId="6" fillId="3" borderId="19" xfId="0" applyFont="1" applyFill="1" applyBorder="1" applyAlignment="1">
      <alignment vertical="center"/>
    </xf>
    <xf numFmtId="0" fontId="5" fillId="3" borderId="19" xfId="0" applyFont="1" applyFill="1" applyBorder="1" applyAlignment="1"/>
    <xf numFmtId="0" fontId="4" fillId="3" borderId="0" xfId="0" applyFont="1" applyFill="1" applyBorder="1"/>
    <xf numFmtId="0" fontId="11" fillId="4" borderId="2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2" fontId="16" fillId="2" borderId="21" xfId="0" applyNumberFormat="1" applyFont="1" applyFill="1" applyBorder="1" applyAlignment="1">
      <alignment horizontal="center" vertical="center" wrapText="1"/>
    </xf>
    <xf numFmtId="0" fontId="0" fillId="0" borderId="0" xfId="0" applyFont="1"/>
    <xf numFmtId="2" fontId="7" fillId="2" borderId="38" xfId="0" applyNumberFormat="1" applyFont="1" applyFill="1" applyBorder="1" applyAlignment="1">
      <alignment horizontal="right" vertical="center" wrapText="1"/>
    </xf>
    <xf numFmtId="2" fontId="7" fillId="2" borderId="36" xfId="0" applyNumberFormat="1" applyFont="1" applyFill="1" applyBorder="1" applyAlignment="1">
      <alignment horizontal="right" vertical="center" wrapText="1"/>
    </xf>
    <xf numFmtId="43" fontId="0" fillId="0" borderId="0" xfId="0" applyNumberFormat="1"/>
    <xf numFmtId="0" fontId="12" fillId="4" borderId="31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32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36" xfId="0" applyFont="1" applyBorder="1" applyAlignment="1">
      <alignment horizontal="right" vertical="center" wrapText="1"/>
    </xf>
    <xf numFmtId="43" fontId="12" fillId="2" borderId="1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1" fillId="2" borderId="13" xfId="0" applyFont="1" applyFill="1" applyBorder="1" applyAlignment="1">
      <alignment horizontal="left" vertical="center" wrapText="1"/>
    </xf>
    <xf numFmtId="43" fontId="12" fillId="2" borderId="34" xfId="0" applyNumberFormat="1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left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43" fontId="12" fillId="2" borderId="5" xfId="0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2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5" fillId="2" borderId="9" xfId="0" applyFont="1" applyFill="1" applyBorder="1" applyAlignment="1">
      <alignment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3" fontId="8" fillId="2" borderId="3" xfId="0" applyNumberFormat="1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left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43" fontId="8" fillId="2" borderId="2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43" fontId="10" fillId="2" borderId="2" xfId="0" applyNumberFormat="1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indent="5"/>
    </xf>
    <xf numFmtId="0" fontId="7" fillId="2" borderId="48" xfId="0" applyFont="1" applyFill="1" applyBorder="1" applyAlignment="1">
      <alignment horizontal="left" vertical="center" wrapText="1"/>
    </xf>
    <xf numFmtId="0" fontId="11" fillId="4" borderId="47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5" fillId="3" borderId="29" xfId="0" applyFont="1" applyFill="1" applyBorder="1" applyAlignment="1">
      <alignment horizontal="left" vertical="center" wrapText="1"/>
    </xf>
    <xf numFmtId="43" fontId="8" fillId="0" borderId="5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2" borderId="47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left" vertical="center" wrapText="1"/>
    </xf>
    <xf numFmtId="0" fontId="10" fillId="2" borderId="51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left" vertical="center" wrapText="1"/>
    </xf>
    <xf numFmtId="43" fontId="10" fillId="2" borderId="5" xfId="0" applyNumberFormat="1" applyFont="1" applyFill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/>
    </xf>
    <xf numFmtId="2" fontId="7" fillId="0" borderId="48" xfId="0" applyNumberFormat="1" applyFont="1" applyBorder="1" applyAlignment="1">
      <alignment horizontal="left" vertical="center" wrapText="1"/>
    </xf>
    <xf numFmtId="43" fontId="10" fillId="2" borderId="51" xfId="0" applyNumberFormat="1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7" fillId="2" borderId="29" xfId="0" applyFont="1" applyFill="1" applyBorder="1" applyAlignment="1">
      <alignment horizontal="left" vertical="center" wrapText="1"/>
    </xf>
    <xf numFmtId="43" fontId="12" fillId="0" borderId="5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3" fontId="12" fillId="0" borderId="51" xfId="0" applyNumberFormat="1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left" vertical="center" wrapText="1"/>
    </xf>
    <xf numFmtId="43" fontId="8" fillId="2" borderId="5" xfId="0" applyNumberFormat="1" applyFont="1" applyFill="1" applyBorder="1" applyAlignment="1">
      <alignment horizontal="center" vertical="center" wrapText="1"/>
    </xf>
    <xf numFmtId="0" fontId="11" fillId="0" borderId="5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43" xfId="0" applyFont="1" applyBorder="1" applyAlignment="1">
      <alignment horizontal="right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left" vertical="center" wrapText="1"/>
    </xf>
    <xf numFmtId="2" fontId="7" fillId="2" borderId="51" xfId="0" applyNumberFormat="1" applyFont="1" applyFill="1" applyBorder="1" applyAlignment="1">
      <alignment horizontal="left" wrapText="1"/>
    </xf>
    <xf numFmtId="2" fontId="7" fillId="0" borderId="14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1" fillId="0" borderId="21" xfId="0" applyFont="1" applyBorder="1" applyAlignment="1">
      <alignment horizontal="right" vertical="center"/>
    </xf>
    <xf numFmtId="43" fontId="12" fillId="0" borderId="2" xfId="0" applyNumberFormat="1" applyFont="1" applyBorder="1" applyAlignment="1">
      <alignment horizontal="center" vertical="center"/>
    </xf>
    <xf numFmtId="43" fontId="12" fillId="0" borderId="3" xfId="0" applyNumberFormat="1" applyFont="1" applyBorder="1" applyAlignment="1">
      <alignment horizontal="center" vertical="center"/>
    </xf>
    <xf numFmtId="43" fontId="10" fillId="2" borderId="3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43" fontId="8" fillId="2" borderId="3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right" vertical="center"/>
    </xf>
    <xf numFmtId="0" fontId="8" fillId="2" borderId="12" xfId="0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3" fontId="12" fillId="2" borderId="3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43" fontId="12" fillId="2" borderId="2" xfId="0" applyNumberFormat="1" applyFont="1" applyFill="1" applyBorder="1" applyAlignment="1">
      <alignment horizontal="center" vertical="center"/>
    </xf>
    <xf numFmtId="43" fontId="12" fillId="2" borderId="3" xfId="0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43" fontId="10" fillId="2" borderId="2" xfId="0" applyNumberFormat="1" applyFont="1" applyFill="1" applyBorder="1" applyAlignment="1">
      <alignment horizontal="center" vertical="center" wrapText="1"/>
    </xf>
    <xf numFmtId="43" fontId="10" fillId="2" borderId="34" xfId="0" applyNumberFormat="1" applyFont="1" applyFill="1" applyBorder="1" applyAlignment="1">
      <alignment horizontal="center" vertical="center" wrapText="1"/>
    </xf>
    <xf numFmtId="43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4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15" fillId="3" borderId="24" xfId="0" applyFont="1" applyFill="1" applyBorder="1" applyAlignment="1">
      <alignment horizontal="center" vertical="center" wrapText="1"/>
    </xf>
    <xf numFmtId="43" fontId="8" fillId="0" borderId="2" xfId="0" applyNumberFormat="1" applyFont="1" applyBorder="1" applyAlignment="1">
      <alignment horizontal="center" vertical="center"/>
    </xf>
    <xf numFmtId="43" fontId="8" fillId="0" borderId="3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34" xfId="0" applyFont="1" applyFill="1" applyBorder="1" applyAlignment="1">
      <alignment horizontal="left" vertical="center" wrapText="1"/>
    </xf>
    <xf numFmtId="0" fontId="11" fillId="2" borderId="42" xfId="0" applyFont="1" applyFill="1" applyBorder="1" applyAlignment="1">
      <alignment horizontal="left" vertical="center" wrapText="1"/>
    </xf>
    <xf numFmtId="0" fontId="11" fillId="2" borderId="41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2" fontId="7" fillId="2" borderId="37" xfId="0" applyNumberFormat="1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2" fontId="7" fillId="2" borderId="10" xfId="0" applyNumberFormat="1" applyFont="1" applyFill="1" applyBorder="1" applyAlignment="1">
      <alignment horizontal="center" vertical="center" wrapText="1"/>
    </xf>
    <xf numFmtId="2" fontId="7" fillId="2" borderId="13" xfId="0" applyNumberFormat="1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43" fontId="12" fillId="0" borderId="2" xfId="0" applyNumberFormat="1" applyFont="1" applyBorder="1" applyAlignment="1">
      <alignment horizontal="center" vertical="center"/>
    </xf>
    <xf numFmtId="43" fontId="12" fillId="0" borderId="3" xfId="0" applyNumberFormat="1" applyFont="1" applyBorder="1" applyAlignment="1">
      <alignment horizontal="center" vertical="center"/>
    </xf>
    <xf numFmtId="43" fontId="12" fillId="0" borderId="34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43" fontId="12" fillId="0" borderId="42" xfId="0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49" xfId="0" applyFont="1" applyFill="1" applyBorder="1" applyAlignment="1">
      <alignment horizontal="center" vertical="center" wrapText="1"/>
    </xf>
    <xf numFmtId="0" fontId="15" fillId="2" borderId="50" xfId="0" applyFont="1" applyFill="1" applyBorder="1" applyAlignment="1">
      <alignment horizontal="center" vertical="center" wrapText="1"/>
    </xf>
    <xf numFmtId="0" fontId="15" fillId="2" borderId="48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55" xfId="0" applyFont="1" applyBorder="1" applyAlignment="1">
      <alignment horizontal="center" vertical="center"/>
    </xf>
    <xf numFmtId="0" fontId="11" fillId="0" borderId="3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1" fillId="0" borderId="54" xfId="0" applyFont="1" applyBorder="1" applyAlignment="1">
      <alignment horizontal="left" vertical="center" wrapText="1"/>
    </xf>
    <xf numFmtId="0" fontId="11" fillId="0" borderId="3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43" fontId="8" fillId="2" borderId="2" xfId="0" applyNumberFormat="1" applyFont="1" applyFill="1" applyBorder="1" applyAlignment="1">
      <alignment horizontal="center" vertical="center"/>
    </xf>
    <xf numFmtId="43" fontId="8" fillId="2" borderId="3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10" fontId="10" fillId="2" borderId="0" xfId="0" applyNumberFormat="1" applyFont="1" applyFill="1" applyBorder="1" applyAlignment="1">
      <alignment horizontal="left"/>
    </xf>
    <xf numFmtId="10" fontId="10" fillId="2" borderId="20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43" fontId="12" fillId="0" borderId="54" xfId="0" applyNumberFormat="1" applyFont="1" applyBorder="1" applyAlignment="1">
      <alignment horizontal="center" vertical="center"/>
    </xf>
    <xf numFmtId="0" fontId="10" fillId="4" borderId="2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2" fontId="14" fillId="0" borderId="25" xfId="0" applyNumberFormat="1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2" fontId="14" fillId="0" borderId="23" xfId="0" applyNumberFormat="1" applyFont="1" applyBorder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2" fontId="16" fillId="2" borderId="36" xfId="0" applyNumberFormat="1" applyFont="1" applyFill="1" applyBorder="1" applyAlignment="1">
      <alignment horizontal="center" vertical="center" wrapText="1"/>
    </xf>
    <xf numFmtId="2" fontId="16" fillId="2" borderId="0" xfId="0" applyNumberFormat="1" applyFont="1" applyFill="1" applyBorder="1" applyAlignment="1">
      <alignment horizontal="center" vertical="center" wrapText="1"/>
    </xf>
    <xf numFmtId="2" fontId="16" fillId="2" borderId="37" xfId="0" applyNumberFormat="1" applyFont="1" applyFill="1" applyBorder="1" applyAlignment="1">
      <alignment horizontal="center" vertical="center" wrapText="1"/>
    </xf>
    <xf numFmtId="2" fontId="16" fillId="2" borderId="22" xfId="0" applyNumberFormat="1" applyFont="1" applyFill="1" applyBorder="1" applyAlignment="1">
      <alignment horizontal="center" vertical="center" wrapText="1"/>
    </xf>
    <xf numFmtId="2" fontId="16" fillId="2" borderId="26" xfId="0" applyNumberFormat="1" applyFont="1" applyFill="1" applyBorder="1" applyAlignment="1">
      <alignment horizontal="center" vertical="center" wrapText="1"/>
    </xf>
    <xf numFmtId="2" fontId="7" fillId="2" borderId="21" xfId="0" applyNumberFormat="1" applyFont="1" applyFill="1" applyBorder="1" applyAlignment="1">
      <alignment horizontal="center" vertical="center" wrapText="1"/>
    </xf>
    <xf numFmtId="2" fontId="7" fillId="2" borderId="22" xfId="0" applyNumberFormat="1" applyFont="1" applyFill="1" applyBorder="1" applyAlignment="1">
      <alignment horizontal="center" vertical="center" wrapText="1"/>
    </xf>
    <xf numFmtId="2" fontId="7" fillId="2" borderId="26" xfId="0" applyNumberFormat="1" applyFont="1" applyFill="1" applyBorder="1" applyAlignment="1">
      <alignment horizontal="center" vertical="center" wrapText="1"/>
    </xf>
    <xf numFmtId="43" fontId="8" fillId="2" borderId="34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1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2" fontId="7" fillId="2" borderId="32" xfId="0" applyNumberFormat="1" applyFont="1" applyFill="1" applyBorder="1" applyAlignment="1">
      <alignment horizontal="center" vertical="center" wrapText="1"/>
    </xf>
    <xf numFmtId="2" fontId="7" fillId="2" borderId="33" xfId="0" applyNumberFormat="1" applyFont="1" applyFill="1" applyBorder="1" applyAlignment="1">
      <alignment horizontal="center" vertical="center" wrapText="1"/>
    </xf>
    <xf numFmtId="2" fontId="7" fillId="2" borderId="14" xfId="0" applyNumberFormat="1" applyFont="1" applyFill="1" applyBorder="1" applyAlignment="1">
      <alignment horizontal="center" vertical="center" wrapText="1"/>
    </xf>
    <xf numFmtId="2" fontId="7" fillId="2" borderId="39" xfId="0" applyNumberFormat="1" applyFont="1" applyFill="1" applyBorder="1" applyAlignment="1">
      <alignment horizontal="center" vertical="center" wrapText="1"/>
    </xf>
    <xf numFmtId="2" fontId="7" fillId="2" borderId="40" xfId="0" applyNumberFormat="1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right" vertical="center"/>
    </xf>
    <xf numFmtId="0" fontId="11" fillId="0" borderId="36" xfId="0" applyFont="1" applyBorder="1" applyAlignment="1">
      <alignment horizontal="right" vertical="center"/>
    </xf>
    <xf numFmtId="0" fontId="11" fillId="0" borderId="21" xfId="0" applyFont="1" applyBorder="1" applyAlignment="1">
      <alignment horizontal="right" vertical="center"/>
    </xf>
    <xf numFmtId="0" fontId="11" fillId="2" borderId="30" xfId="0" applyFont="1" applyFill="1" applyBorder="1" applyAlignment="1">
      <alignment horizontal="left" vertical="center" wrapText="1"/>
    </xf>
    <xf numFmtId="0" fontId="11" fillId="2" borderId="31" xfId="0" applyFont="1" applyFill="1" applyBorder="1" applyAlignment="1">
      <alignment horizontal="left" vertical="center" wrapText="1"/>
    </xf>
    <xf numFmtId="2" fontId="7" fillId="2" borderId="51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3" fontId="8" fillId="2" borderId="54" xfId="0" applyNumberFormat="1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right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7" fillId="0" borderId="53" xfId="0" applyFont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left" vertical="center" wrapText="1"/>
    </xf>
    <xf numFmtId="2" fontId="7" fillId="2" borderId="55" xfId="0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8" fillId="2" borderId="57" xfId="0" applyFont="1" applyFill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/>
    </xf>
    <xf numFmtId="0" fontId="15" fillId="4" borderId="26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4" borderId="12" xfId="0" applyFont="1" applyFill="1" applyBorder="1" applyAlignment="1">
      <alignment horizontal="left" vertical="center" wrapText="1"/>
    </xf>
    <xf numFmtId="0" fontId="15" fillId="3" borderId="48" xfId="0" applyFont="1" applyFill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/>
    </xf>
    <xf numFmtId="43" fontId="8" fillId="0" borderId="51" xfId="0" applyNumberFormat="1" applyFont="1" applyBorder="1" applyAlignment="1">
      <alignment horizontal="center" vertical="center"/>
    </xf>
    <xf numFmtId="0" fontId="15" fillId="2" borderId="26" xfId="0" applyFont="1" applyFill="1" applyBorder="1" applyAlignment="1">
      <alignment horizontal="left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left" vertical="center" wrapText="1"/>
    </xf>
    <xf numFmtId="0" fontId="8" fillId="0" borderId="12" xfId="0" applyFont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 wrapText="1"/>
    </xf>
    <xf numFmtId="43" fontId="8" fillId="2" borderId="51" xfId="0" applyNumberFormat="1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/>
    </xf>
    <xf numFmtId="0" fontId="11" fillId="0" borderId="56" xfId="0" applyFont="1" applyBorder="1" applyAlignment="1">
      <alignment horizontal="left" vertical="center"/>
    </xf>
    <xf numFmtId="0" fontId="11" fillId="0" borderId="36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5" fillId="2" borderId="42" xfId="0" applyFont="1" applyFill="1" applyBorder="1" applyAlignment="1">
      <alignment horizontal="left" vertical="center" wrapText="1"/>
    </xf>
    <xf numFmtId="0" fontId="11" fillId="0" borderId="42" xfId="0" applyFont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43" fontId="10" fillId="2" borderId="42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5" fillId="4" borderId="49" xfId="0" applyFont="1" applyFill="1" applyBorder="1" applyAlignment="1">
      <alignment horizontal="left" vertical="center" wrapText="1"/>
    </xf>
    <xf numFmtId="0" fontId="15" fillId="4" borderId="50" xfId="0" applyFont="1" applyFill="1" applyBorder="1" applyAlignment="1">
      <alignment horizontal="left" vertical="center" wrapText="1"/>
    </xf>
    <xf numFmtId="0" fontId="15" fillId="4" borderId="59" xfId="0" applyFont="1" applyFill="1" applyBorder="1" applyAlignment="1">
      <alignment horizontal="left" vertical="center" wrapText="1"/>
    </xf>
    <xf numFmtId="0" fontId="15" fillId="2" borderId="21" xfId="0" applyFont="1" applyFill="1" applyBorder="1" applyAlignment="1">
      <alignment horizontal="right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left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  <xf numFmtId="0" fontId="10" fillId="4" borderId="5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sp macro="" textlink="">
      <xdr:nvSpPr>
        <xdr:cNvPr id="9" name="Picture 1"/>
        <xdr:cNvSpPr>
          <a:spLocks noChangeAspect="1" noChangeArrowheads="1"/>
        </xdr:cNvSpPr>
      </xdr:nvSpPr>
      <xdr:spPr bwMode="auto">
        <a:xfrm>
          <a:off x="2105025" y="2000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0</xdr:colOff>
      <xdr:row>11</xdr:row>
      <xdr:rowOff>9525</xdr:rowOff>
    </xdr:to>
    <xdr:sp macro="" textlink="">
      <xdr:nvSpPr>
        <xdr:cNvPr id="10" name="Picture 2"/>
        <xdr:cNvSpPr>
          <a:spLocks noChangeAspect="1" noChangeArrowheads="1"/>
        </xdr:cNvSpPr>
      </xdr:nvSpPr>
      <xdr:spPr bwMode="auto">
        <a:xfrm>
          <a:off x="6096000" y="20002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609601</xdr:colOff>
      <xdr:row>0</xdr:row>
      <xdr:rowOff>104774</xdr:rowOff>
    </xdr:from>
    <xdr:to>
      <xdr:col>7</xdr:col>
      <xdr:colOff>628652</xdr:colOff>
      <xdr:row>5</xdr:row>
      <xdr:rowOff>161924</xdr:rowOff>
    </xdr:to>
    <xdr:pic>
      <xdr:nvPicPr>
        <xdr:cNvPr id="11" name="Imagem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6" y="104774"/>
          <a:ext cx="657226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0</xdr:row>
      <xdr:rowOff>104776</xdr:rowOff>
    </xdr:from>
    <xdr:to>
      <xdr:col>1</xdr:col>
      <xdr:colOff>47625</xdr:colOff>
      <xdr:row>5</xdr:row>
      <xdr:rowOff>114301</xdr:rowOff>
    </xdr:to>
    <xdr:pic>
      <xdr:nvPicPr>
        <xdr:cNvPr id="12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4776"/>
          <a:ext cx="100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9</xdr:row>
      <xdr:rowOff>0</xdr:rowOff>
    </xdr:from>
    <xdr:ext cx="9525" cy="9525"/>
    <xdr:sp macro="" textlink="">
      <xdr:nvSpPr>
        <xdr:cNvPr id="13" name="Picture 1"/>
        <xdr:cNvSpPr>
          <a:spLocks noChangeAspect="1" noChangeArrowheads="1"/>
        </xdr:cNvSpPr>
      </xdr:nvSpPr>
      <xdr:spPr bwMode="auto">
        <a:xfrm>
          <a:off x="2105025" y="16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0" cy="9525"/>
    <xdr:sp macro="" textlink="">
      <xdr:nvSpPr>
        <xdr:cNvPr id="14" name="Picture 2"/>
        <xdr:cNvSpPr>
          <a:spLocks noChangeAspect="1" noChangeArrowheads="1"/>
        </xdr:cNvSpPr>
      </xdr:nvSpPr>
      <xdr:spPr bwMode="auto">
        <a:xfrm>
          <a:off x="6096000" y="162877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9525" cy="9525"/>
    <xdr:sp macro="" textlink="">
      <xdr:nvSpPr>
        <xdr:cNvPr id="15" name="Picture 1"/>
        <xdr:cNvSpPr>
          <a:spLocks noChangeAspect="1" noChangeArrowheads="1"/>
        </xdr:cNvSpPr>
      </xdr:nvSpPr>
      <xdr:spPr bwMode="auto">
        <a:xfrm>
          <a:off x="6096000" y="1628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41</xdr:row>
      <xdr:rowOff>0</xdr:rowOff>
    </xdr:from>
    <xdr:to>
      <xdr:col>1</xdr:col>
      <xdr:colOff>9525</xdr:colOff>
      <xdr:row>41</xdr:row>
      <xdr:rowOff>9525</xdr:rowOff>
    </xdr:to>
    <xdr:sp macro="" textlink="">
      <xdr:nvSpPr>
        <xdr:cNvPr id="16" name="Picture 12"/>
        <xdr:cNvSpPr>
          <a:spLocks noChangeAspect="1" noChangeArrowheads="1"/>
        </xdr:cNvSpPr>
      </xdr:nvSpPr>
      <xdr:spPr bwMode="auto">
        <a:xfrm>
          <a:off x="2105025" y="911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9525</xdr:colOff>
      <xdr:row>41</xdr:row>
      <xdr:rowOff>9525</xdr:rowOff>
    </xdr:to>
    <xdr:sp macro="" textlink="">
      <xdr:nvSpPr>
        <xdr:cNvPr id="17" name="Picture 15"/>
        <xdr:cNvSpPr>
          <a:spLocks noChangeAspect="1" noChangeArrowheads="1"/>
        </xdr:cNvSpPr>
      </xdr:nvSpPr>
      <xdr:spPr bwMode="auto">
        <a:xfrm>
          <a:off x="2105025" y="911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9525</xdr:colOff>
      <xdr:row>41</xdr:row>
      <xdr:rowOff>9525</xdr:rowOff>
    </xdr:to>
    <xdr:sp macro="" textlink="">
      <xdr:nvSpPr>
        <xdr:cNvPr id="18" name="Picture 21"/>
        <xdr:cNvSpPr>
          <a:spLocks noChangeAspect="1" noChangeArrowheads="1"/>
        </xdr:cNvSpPr>
      </xdr:nvSpPr>
      <xdr:spPr bwMode="auto">
        <a:xfrm>
          <a:off x="2105025" y="911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9525</xdr:colOff>
      <xdr:row>41</xdr:row>
      <xdr:rowOff>9525</xdr:rowOff>
    </xdr:to>
    <xdr:sp macro="" textlink="">
      <xdr:nvSpPr>
        <xdr:cNvPr id="19" name="Picture 24"/>
        <xdr:cNvSpPr>
          <a:spLocks noChangeAspect="1" noChangeArrowheads="1"/>
        </xdr:cNvSpPr>
      </xdr:nvSpPr>
      <xdr:spPr bwMode="auto">
        <a:xfrm>
          <a:off x="2105025" y="911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9525</xdr:colOff>
      <xdr:row>41</xdr:row>
      <xdr:rowOff>9525</xdr:rowOff>
    </xdr:to>
    <xdr:sp macro="" textlink="">
      <xdr:nvSpPr>
        <xdr:cNvPr id="20" name="Picture 27"/>
        <xdr:cNvSpPr>
          <a:spLocks noChangeAspect="1" noChangeArrowheads="1"/>
        </xdr:cNvSpPr>
      </xdr:nvSpPr>
      <xdr:spPr bwMode="auto">
        <a:xfrm>
          <a:off x="2105025" y="911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0</xdr:colOff>
      <xdr:row>41</xdr:row>
      <xdr:rowOff>9525</xdr:rowOff>
    </xdr:to>
    <xdr:sp macro="" textlink="">
      <xdr:nvSpPr>
        <xdr:cNvPr id="21" name="Picture 28"/>
        <xdr:cNvSpPr>
          <a:spLocks noChangeAspect="1" noChangeArrowheads="1"/>
        </xdr:cNvSpPr>
      </xdr:nvSpPr>
      <xdr:spPr bwMode="auto">
        <a:xfrm>
          <a:off x="6096000" y="91154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9525</xdr:colOff>
      <xdr:row>41</xdr:row>
      <xdr:rowOff>9525</xdr:rowOff>
    </xdr:to>
    <xdr:sp macro="" textlink="">
      <xdr:nvSpPr>
        <xdr:cNvPr id="22" name="Picture 29"/>
        <xdr:cNvSpPr>
          <a:spLocks noChangeAspect="1" noChangeArrowheads="1"/>
        </xdr:cNvSpPr>
      </xdr:nvSpPr>
      <xdr:spPr bwMode="auto">
        <a:xfrm>
          <a:off x="2105025" y="9115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0</xdr:colOff>
      <xdr:row>41</xdr:row>
      <xdr:rowOff>9525</xdr:rowOff>
    </xdr:to>
    <xdr:sp macro="" textlink="">
      <xdr:nvSpPr>
        <xdr:cNvPr id="23" name="Picture 30"/>
        <xdr:cNvSpPr>
          <a:spLocks noChangeAspect="1" noChangeArrowheads="1"/>
        </xdr:cNvSpPr>
      </xdr:nvSpPr>
      <xdr:spPr bwMode="auto">
        <a:xfrm>
          <a:off x="6096000" y="91154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9525</xdr:colOff>
      <xdr:row>64</xdr:row>
      <xdr:rowOff>9525</xdr:rowOff>
    </xdr:to>
    <xdr:sp macro="" textlink="">
      <xdr:nvSpPr>
        <xdr:cNvPr id="24" name="Picture 14"/>
        <xdr:cNvSpPr>
          <a:spLocks noChangeAspect="1" noChangeArrowheads="1"/>
        </xdr:cNvSpPr>
      </xdr:nvSpPr>
      <xdr:spPr bwMode="auto">
        <a:xfrm>
          <a:off x="523875" y="5876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9525</xdr:colOff>
      <xdr:row>79</xdr:row>
      <xdr:rowOff>9525</xdr:rowOff>
    </xdr:to>
    <xdr:sp macro="" textlink="">
      <xdr:nvSpPr>
        <xdr:cNvPr id="25" name="Picture 92"/>
        <xdr:cNvSpPr>
          <a:spLocks noChangeAspect="1" noChangeArrowheads="1"/>
        </xdr:cNvSpPr>
      </xdr:nvSpPr>
      <xdr:spPr bwMode="auto">
        <a:xfrm>
          <a:off x="523875" y="6257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88</xdr:row>
      <xdr:rowOff>0</xdr:rowOff>
    </xdr:from>
    <xdr:ext cx="9525" cy="9525"/>
    <xdr:sp macro="" textlink="">
      <xdr:nvSpPr>
        <xdr:cNvPr id="26" name="Picture 92"/>
        <xdr:cNvSpPr>
          <a:spLocks noChangeAspect="1" noChangeArrowheads="1"/>
        </xdr:cNvSpPr>
      </xdr:nvSpPr>
      <xdr:spPr bwMode="auto">
        <a:xfrm>
          <a:off x="523875" y="66389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79</xdr:row>
      <xdr:rowOff>0</xdr:rowOff>
    </xdr:from>
    <xdr:ext cx="9525" cy="9525"/>
    <xdr:sp macro="" textlink="">
      <xdr:nvSpPr>
        <xdr:cNvPr id="27" name="Picture 14"/>
        <xdr:cNvSpPr>
          <a:spLocks noChangeAspect="1" noChangeArrowheads="1"/>
        </xdr:cNvSpPr>
      </xdr:nvSpPr>
      <xdr:spPr bwMode="auto">
        <a:xfrm>
          <a:off x="857250" y="942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87</xdr:row>
      <xdr:rowOff>0</xdr:rowOff>
    </xdr:from>
    <xdr:ext cx="9525" cy="9525"/>
    <xdr:sp macro="" textlink="">
      <xdr:nvSpPr>
        <xdr:cNvPr id="28" name="Picture 14"/>
        <xdr:cNvSpPr>
          <a:spLocks noChangeAspect="1" noChangeArrowheads="1"/>
        </xdr:cNvSpPr>
      </xdr:nvSpPr>
      <xdr:spPr bwMode="auto">
        <a:xfrm>
          <a:off x="857250" y="94297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9525" cy="9525"/>
    <xdr:sp macro="" textlink="">
      <xdr:nvSpPr>
        <xdr:cNvPr id="29" name="Picture 92"/>
        <xdr:cNvSpPr>
          <a:spLocks noChangeAspect="1" noChangeArrowheads="1"/>
        </xdr:cNvSpPr>
      </xdr:nvSpPr>
      <xdr:spPr bwMode="auto">
        <a:xfrm>
          <a:off x="857250" y="11220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9525" cy="9525"/>
    <xdr:sp macro="" textlink="">
      <xdr:nvSpPr>
        <xdr:cNvPr id="30" name="Picture 14"/>
        <xdr:cNvSpPr>
          <a:spLocks noChangeAspect="1" noChangeArrowheads="1"/>
        </xdr:cNvSpPr>
      </xdr:nvSpPr>
      <xdr:spPr bwMode="auto">
        <a:xfrm>
          <a:off x="857250" y="112204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9525" cy="9525"/>
    <xdr:sp macro="" textlink="">
      <xdr:nvSpPr>
        <xdr:cNvPr id="31" name="Picture 92"/>
        <xdr:cNvSpPr>
          <a:spLocks noChangeAspect="1" noChangeArrowheads="1"/>
        </xdr:cNvSpPr>
      </xdr:nvSpPr>
      <xdr:spPr bwMode="auto">
        <a:xfrm>
          <a:off x="1019175" y="26108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42</xdr:row>
      <xdr:rowOff>0</xdr:rowOff>
    </xdr:from>
    <xdr:ext cx="9525" cy="9525"/>
    <xdr:sp macro="" textlink="">
      <xdr:nvSpPr>
        <xdr:cNvPr id="32" name="Picture 14"/>
        <xdr:cNvSpPr>
          <a:spLocks noChangeAspect="1" noChangeArrowheads="1"/>
        </xdr:cNvSpPr>
      </xdr:nvSpPr>
      <xdr:spPr bwMode="auto">
        <a:xfrm>
          <a:off x="1019175" y="26108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9525" cy="9525"/>
    <xdr:sp macro="" textlink="">
      <xdr:nvSpPr>
        <xdr:cNvPr id="33" name="Picture 92"/>
        <xdr:cNvSpPr>
          <a:spLocks noChangeAspect="1" noChangeArrowheads="1"/>
        </xdr:cNvSpPr>
      </xdr:nvSpPr>
      <xdr:spPr bwMode="auto">
        <a:xfrm>
          <a:off x="1019175" y="15563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9525" cy="9525"/>
    <xdr:sp macro="" textlink="">
      <xdr:nvSpPr>
        <xdr:cNvPr id="34" name="Picture 14"/>
        <xdr:cNvSpPr>
          <a:spLocks noChangeAspect="1" noChangeArrowheads="1"/>
        </xdr:cNvSpPr>
      </xdr:nvSpPr>
      <xdr:spPr bwMode="auto">
        <a:xfrm>
          <a:off x="1019175" y="15563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9525" cy="9525"/>
    <xdr:sp macro="" textlink="">
      <xdr:nvSpPr>
        <xdr:cNvPr id="35" name="Picture 92"/>
        <xdr:cNvSpPr>
          <a:spLocks noChangeAspect="1" noChangeArrowheads="1"/>
        </xdr:cNvSpPr>
      </xdr:nvSpPr>
      <xdr:spPr bwMode="auto">
        <a:xfrm>
          <a:off x="1019175" y="15563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52</xdr:row>
      <xdr:rowOff>0</xdr:rowOff>
    </xdr:from>
    <xdr:ext cx="9525" cy="9525"/>
    <xdr:sp macro="" textlink="">
      <xdr:nvSpPr>
        <xdr:cNvPr id="36" name="Picture 14"/>
        <xdr:cNvSpPr>
          <a:spLocks noChangeAspect="1" noChangeArrowheads="1"/>
        </xdr:cNvSpPr>
      </xdr:nvSpPr>
      <xdr:spPr bwMode="auto">
        <a:xfrm>
          <a:off x="1019175" y="15563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9525" cy="9525"/>
    <xdr:sp macro="" textlink="">
      <xdr:nvSpPr>
        <xdr:cNvPr id="37" name="Picture 92"/>
        <xdr:cNvSpPr>
          <a:spLocks noChangeAspect="1" noChangeArrowheads="1"/>
        </xdr:cNvSpPr>
      </xdr:nvSpPr>
      <xdr:spPr bwMode="auto">
        <a:xfrm>
          <a:off x="1019175" y="16430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54</xdr:row>
      <xdr:rowOff>0</xdr:rowOff>
    </xdr:from>
    <xdr:ext cx="9525" cy="9525"/>
    <xdr:sp macro="" textlink="">
      <xdr:nvSpPr>
        <xdr:cNvPr id="38" name="Picture 14"/>
        <xdr:cNvSpPr>
          <a:spLocks noChangeAspect="1" noChangeArrowheads="1"/>
        </xdr:cNvSpPr>
      </xdr:nvSpPr>
      <xdr:spPr bwMode="auto">
        <a:xfrm>
          <a:off x="1019175" y="16430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2"/>
  <sheetViews>
    <sheetView tabSelected="1" view="pageBreakPreview" zoomScale="60" zoomScaleNormal="100" workbookViewId="0">
      <selection activeCell="J17" sqref="J17"/>
    </sheetView>
  </sheetViews>
  <sheetFormatPr defaultRowHeight="15" x14ac:dyDescent="0.25"/>
  <cols>
    <col min="1" max="1" width="15.28515625" customWidth="1"/>
    <col min="2" max="2" width="29.5703125" style="2" customWidth="1"/>
    <col min="3" max="3" width="20" style="1" customWidth="1"/>
    <col min="4" max="4" width="9.140625" style="3"/>
    <col min="6" max="6" width="14.5703125" style="4" customWidth="1"/>
    <col min="7" max="7" width="10.42578125" style="5" bestFit="1" customWidth="1"/>
    <col min="8" max="8" width="10.140625" customWidth="1"/>
  </cols>
  <sheetData>
    <row r="1" spans="1:14" s="6" customFormat="1" ht="14.25" customHeight="1" x14ac:dyDescent="0.2">
      <c r="A1" s="289" t="s">
        <v>5</v>
      </c>
      <c r="B1" s="290"/>
      <c r="C1" s="290"/>
      <c r="D1" s="290"/>
      <c r="E1" s="290"/>
      <c r="F1" s="290"/>
      <c r="G1" s="290"/>
      <c r="H1" s="291"/>
      <c r="I1" s="73"/>
    </row>
    <row r="2" spans="1:14" s="6" customFormat="1" ht="14.25" customHeight="1" x14ac:dyDescent="0.2">
      <c r="A2" s="292" t="s">
        <v>6</v>
      </c>
      <c r="B2" s="293"/>
      <c r="C2" s="293"/>
      <c r="D2" s="293"/>
      <c r="E2" s="293"/>
      <c r="F2" s="293"/>
      <c r="G2" s="293"/>
      <c r="H2" s="294"/>
      <c r="I2" s="73"/>
    </row>
    <row r="3" spans="1:14" s="6" customFormat="1" ht="14.25" customHeight="1" x14ac:dyDescent="0.2">
      <c r="A3" s="292" t="s">
        <v>7</v>
      </c>
      <c r="B3" s="293"/>
      <c r="C3" s="293"/>
      <c r="D3" s="293"/>
      <c r="E3" s="293"/>
      <c r="F3" s="293"/>
      <c r="G3" s="293"/>
      <c r="H3" s="294"/>
      <c r="I3" s="73"/>
    </row>
    <row r="4" spans="1:14" s="6" customFormat="1" ht="14.25" customHeight="1" x14ac:dyDescent="0.2">
      <c r="A4" s="292" t="s">
        <v>8</v>
      </c>
      <c r="B4" s="293"/>
      <c r="C4" s="293"/>
      <c r="D4" s="293"/>
      <c r="E4" s="293"/>
      <c r="F4" s="293"/>
      <c r="G4" s="293"/>
      <c r="H4" s="294"/>
      <c r="I4" s="73"/>
    </row>
    <row r="5" spans="1:14" s="6" customFormat="1" ht="14.25" customHeight="1" x14ac:dyDescent="0.2">
      <c r="A5" s="292" t="s">
        <v>9</v>
      </c>
      <c r="B5" s="293"/>
      <c r="C5" s="293"/>
      <c r="D5" s="293"/>
      <c r="E5" s="293"/>
      <c r="F5" s="293"/>
      <c r="G5" s="293"/>
      <c r="H5" s="294"/>
      <c r="I5" s="73"/>
    </row>
    <row r="6" spans="1:14" s="6" customFormat="1" ht="14.25" customHeight="1" x14ac:dyDescent="0.2">
      <c r="A6" s="292" t="s">
        <v>10</v>
      </c>
      <c r="B6" s="293"/>
      <c r="C6" s="293"/>
      <c r="D6" s="293"/>
      <c r="E6" s="293"/>
      <c r="F6" s="293"/>
      <c r="G6" s="293"/>
      <c r="H6" s="294"/>
      <c r="I6" s="73"/>
    </row>
    <row r="7" spans="1:14" s="6" customFormat="1" ht="14.25" customHeight="1" x14ac:dyDescent="0.2">
      <c r="A7" s="292" t="s">
        <v>62</v>
      </c>
      <c r="B7" s="293"/>
      <c r="C7" s="293"/>
      <c r="D7" s="293"/>
      <c r="E7" s="293"/>
      <c r="F7" s="293"/>
      <c r="G7" s="293"/>
      <c r="H7" s="294"/>
      <c r="I7" s="73"/>
    </row>
    <row r="8" spans="1:14" s="6" customFormat="1" ht="14.25" customHeight="1" x14ac:dyDescent="0.2">
      <c r="A8" s="299"/>
      <c r="B8" s="300"/>
      <c r="C8" s="300"/>
      <c r="D8" s="300"/>
      <c r="E8" s="300"/>
      <c r="F8" s="300"/>
      <c r="G8" s="300"/>
      <c r="H8" s="301"/>
      <c r="I8" s="73"/>
    </row>
    <row r="9" spans="1:14" s="6" customFormat="1" ht="14.25" customHeight="1" x14ac:dyDescent="0.2">
      <c r="A9" s="33" t="s">
        <v>451</v>
      </c>
      <c r="B9" s="34"/>
      <c r="C9" s="7"/>
      <c r="D9" s="8"/>
      <c r="E9" s="8"/>
      <c r="F9" s="297"/>
      <c r="G9" s="297"/>
      <c r="H9" s="298"/>
      <c r="I9" s="73"/>
    </row>
    <row r="10" spans="1:14" s="6" customFormat="1" ht="14.25" customHeight="1" x14ac:dyDescent="0.2">
      <c r="A10" s="33" t="s">
        <v>452</v>
      </c>
      <c r="B10" s="34"/>
      <c r="C10" s="9"/>
      <c r="D10" s="8"/>
      <c r="E10" s="8"/>
      <c r="F10" s="297"/>
      <c r="G10" s="297"/>
      <c r="H10" s="298"/>
      <c r="I10" s="73"/>
    </row>
    <row r="11" spans="1:14" s="6" customFormat="1" ht="15" customHeight="1" x14ac:dyDescent="0.2">
      <c r="A11" s="35" t="s">
        <v>449</v>
      </c>
      <c r="B11" s="31"/>
      <c r="C11" s="31"/>
      <c r="D11" s="34"/>
      <c r="E11" s="10"/>
      <c r="F11" s="295"/>
      <c r="G11" s="295"/>
      <c r="H11" s="296"/>
    </row>
    <row r="12" spans="1:14" s="12" customFormat="1" ht="15" customHeight="1" x14ac:dyDescent="0.3">
      <c r="A12" s="36" t="s">
        <v>450</v>
      </c>
      <c r="B12" s="32"/>
      <c r="C12" s="32"/>
      <c r="D12" s="32"/>
      <c r="E12" s="32"/>
      <c r="F12" s="37"/>
      <c r="G12" s="10"/>
      <c r="H12" s="11"/>
    </row>
    <row r="13" spans="1:14" ht="30" customHeight="1" x14ac:dyDescent="0.25">
      <c r="A13" s="313" t="s">
        <v>4</v>
      </c>
      <c r="B13" s="314"/>
      <c r="C13" s="314"/>
      <c r="D13" s="314"/>
      <c r="E13" s="314"/>
      <c r="F13" s="314"/>
      <c r="G13" s="314"/>
      <c r="H13" s="315"/>
    </row>
    <row r="14" spans="1:14" ht="30" customHeight="1" x14ac:dyDescent="0.25">
      <c r="A14" s="22" t="s">
        <v>21</v>
      </c>
      <c r="B14" s="319" t="s">
        <v>12</v>
      </c>
      <c r="C14" s="320"/>
      <c r="D14" s="320"/>
      <c r="E14" s="320"/>
      <c r="F14" s="320"/>
      <c r="G14" s="16" t="s">
        <v>0</v>
      </c>
      <c r="H14" s="17" t="s">
        <v>1</v>
      </c>
    </row>
    <row r="15" spans="1:14" ht="38.25" x14ac:dyDescent="0.25">
      <c r="A15" s="24" t="s">
        <v>247</v>
      </c>
      <c r="B15" s="30" t="s">
        <v>245</v>
      </c>
      <c r="C15" s="214" t="s">
        <v>454</v>
      </c>
      <c r="D15" s="214"/>
      <c r="E15" s="214"/>
      <c r="F15" s="214"/>
      <c r="G15" s="29">
        <f>8*22*4</f>
        <v>704</v>
      </c>
      <c r="H15" s="18" t="s">
        <v>11</v>
      </c>
    </row>
    <row r="16" spans="1:14" ht="38.25" x14ac:dyDescent="0.25">
      <c r="A16" s="24" t="s">
        <v>248</v>
      </c>
      <c r="B16" s="30" t="s">
        <v>246</v>
      </c>
      <c r="C16" s="214" t="s">
        <v>455</v>
      </c>
      <c r="D16" s="214"/>
      <c r="E16" s="214"/>
      <c r="F16" s="214"/>
      <c r="G16" s="29">
        <f>4*22*4</f>
        <v>352</v>
      </c>
      <c r="H16" s="18" t="s">
        <v>11</v>
      </c>
      <c r="N16" s="94"/>
    </row>
    <row r="17" spans="1:9" ht="30" customHeight="1" x14ac:dyDescent="0.25">
      <c r="A17" s="22" t="s">
        <v>22</v>
      </c>
      <c r="B17" s="319" t="s">
        <v>14</v>
      </c>
      <c r="C17" s="320"/>
      <c r="D17" s="320"/>
      <c r="E17" s="320"/>
      <c r="F17" s="320"/>
      <c r="G17" s="320"/>
      <c r="H17" s="321"/>
    </row>
    <row r="18" spans="1:9" ht="47.25" customHeight="1" x14ac:dyDescent="0.25">
      <c r="A18" s="24" t="s">
        <v>457</v>
      </c>
      <c r="B18" s="21" t="s">
        <v>456</v>
      </c>
      <c r="C18" s="206" t="s">
        <v>462</v>
      </c>
      <c r="D18" s="207"/>
      <c r="E18" s="207"/>
      <c r="F18" s="208"/>
      <c r="G18" s="161">
        <f>1.8*400</f>
        <v>720</v>
      </c>
      <c r="H18" s="133" t="s">
        <v>463</v>
      </c>
      <c r="I18" s="44"/>
    </row>
    <row r="19" spans="1:9" ht="30" customHeight="1" x14ac:dyDescent="0.25">
      <c r="A19" s="215" t="s">
        <v>114</v>
      </c>
      <c r="B19" s="277" t="s">
        <v>111</v>
      </c>
      <c r="C19" s="276" t="s">
        <v>112</v>
      </c>
      <c r="D19" s="276"/>
      <c r="E19" s="276"/>
      <c r="F19" s="276"/>
      <c r="G19" s="216">
        <f>7.74+1.2</f>
        <v>8.94</v>
      </c>
      <c r="H19" s="218" t="s">
        <v>18</v>
      </c>
    </row>
    <row r="20" spans="1:9" ht="30" customHeight="1" x14ac:dyDescent="0.25">
      <c r="A20" s="215"/>
      <c r="B20" s="278"/>
      <c r="C20" s="279" t="s">
        <v>113</v>
      </c>
      <c r="D20" s="279"/>
      <c r="E20" s="279"/>
      <c r="F20" s="279"/>
      <c r="G20" s="217"/>
      <c r="H20" s="219"/>
    </row>
    <row r="21" spans="1:9" ht="30" customHeight="1" x14ac:dyDescent="0.25">
      <c r="A21" s="22" t="s">
        <v>23</v>
      </c>
      <c r="B21" s="229" t="s">
        <v>71</v>
      </c>
      <c r="C21" s="230"/>
      <c r="D21" s="230"/>
      <c r="E21" s="230"/>
      <c r="F21" s="230"/>
      <c r="G21" s="230"/>
      <c r="H21" s="231"/>
    </row>
    <row r="22" spans="1:9" s="41" customFormat="1" ht="20.100000000000001" customHeight="1" x14ac:dyDescent="0.25">
      <c r="A22" s="164" t="s">
        <v>259</v>
      </c>
      <c r="B22" s="322" t="s">
        <v>65</v>
      </c>
      <c r="C22" s="186" t="s">
        <v>219</v>
      </c>
      <c r="D22" s="234"/>
      <c r="E22" s="234"/>
      <c r="F22" s="209"/>
      <c r="G22" s="285">
        <v>5.0010000000000003</v>
      </c>
      <c r="H22" s="337" t="s">
        <v>19</v>
      </c>
    </row>
    <row r="23" spans="1:9" s="13" customFormat="1" ht="30" customHeight="1" x14ac:dyDescent="0.25">
      <c r="A23" s="162"/>
      <c r="B23" s="340"/>
      <c r="C23" s="43" t="s">
        <v>216</v>
      </c>
      <c r="D23" s="232" t="s">
        <v>226</v>
      </c>
      <c r="E23" s="232"/>
      <c r="F23" s="233"/>
      <c r="G23" s="332"/>
      <c r="H23" s="338"/>
    </row>
    <row r="24" spans="1:9" s="13" customFormat="1" ht="30" customHeight="1" x14ac:dyDescent="0.25">
      <c r="A24" s="162"/>
      <c r="B24" s="340"/>
      <c r="C24" s="43" t="s">
        <v>217</v>
      </c>
      <c r="D24" s="232" t="s">
        <v>227</v>
      </c>
      <c r="E24" s="232"/>
      <c r="F24" s="233"/>
      <c r="G24" s="332"/>
      <c r="H24" s="338"/>
    </row>
    <row r="25" spans="1:9" s="13" customFormat="1" ht="38.25" x14ac:dyDescent="0.25">
      <c r="A25" s="162"/>
      <c r="B25" s="340"/>
      <c r="C25" s="42" t="s">
        <v>218</v>
      </c>
      <c r="D25" s="346" t="s">
        <v>225</v>
      </c>
      <c r="E25" s="346"/>
      <c r="F25" s="347"/>
      <c r="G25" s="332"/>
      <c r="H25" s="338"/>
    </row>
    <row r="26" spans="1:9" s="13" customFormat="1" ht="20.100000000000001" customHeight="1" x14ac:dyDescent="0.25">
      <c r="A26" s="162"/>
      <c r="B26" s="340"/>
      <c r="C26" s="324" t="s">
        <v>224</v>
      </c>
      <c r="D26" s="325"/>
      <c r="E26" s="325"/>
      <c r="F26" s="326"/>
      <c r="G26" s="332"/>
      <c r="H26" s="338"/>
    </row>
    <row r="27" spans="1:9" s="13" customFormat="1" ht="30" customHeight="1" x14ac:dyDescent="0.25">
      <c r="A27" s="163"/>
      <c r="B27" s="323"/>
      <c r="C27" s="40" t="s">
        <v>73</v>
      </c>
      <c r="D27" s="327" t="s">
        <v>223</v>
      </c>
      <c r="E27" s="327"/>
      <c r="F27" s="328"/>
      <c r="G27" s="286"/>
      <c r="H27" s="339"/>
    </row>
    <row r="28" spans="1:9" s="13" customFormat="1" ht="38.25" x14ac:dyDescent="0.25">
      <c r="A28" s="24" t="s">
        <v>142</v>
      </c>
      <c r="B28" s="15" t="s">
        <v>141</v>
      </c>
      <c r="C28" s="84" t="s">
        <v>416</v>
      </c>
      <c r="D28" s="239" t="s">
        <v>222</v>
      </c>
      <c r="E28" s="239"/>
      <c r="F28" s="240"/>
      <c r="G28" s="26">
        <f>13.15*0.4*0.15</f>
        <v>0.78900000000000003</v>
      </c>
      <c r="H28" s="14" t="s">
        <v>19</v>
      </c>
    </row>
    <row r="29" spans="1:9" s="13" customFormat="1" ht="51" customHeight="1" x14ac:dyDescent="0.25">
      <c r="A29" s="24" t="s">
        <v>260</v>
      </c>
      <c r="B29" s="15" t="s">
        <v>72</v>
      </c>
      <c r="C29" s="84" t="s">
        <v>73</v>
      </c>
      <c r="D29" s="239" t="s">
        <v>107</v>
      </c>
      <c r="E29" s="239"/>
      <c r="F29" s="240"/>
      <c r="G29" s="26">
        <v>13.5</v>
      </c>
      <c r="H29" s="14" t="s">
        <v>18</v>
      </c>
    </row>
    <row r="30" spans="1:9" s="13" customFormat="1" ht="30" customHeight="1" x14ac:dyDescent="0.25">
      <c r="A30" s="164" t="s">
        <v>261</v>
      </c>
      <c r="B30" s="322" t="s">
        <v>109</v>
      </c>
      <c r="C30" s="343" t="s">
        <v>201</v>
      </c>
      <c r="D30" s="344"/>
      <c r="E30" s="344"/>
      <c r="F30" s="345"/>
      <c r="G30" s="285">
        <v>106.53</v>
      </c>
      <c r="H30" s="287" t="s">
        <v>18</v>
      </c>
    </row>
    <row r="31" spans="1:9" s="13" customFormat="1" ht="30" customHeight="1" x14ac:dyDescent="0.25">
      <c r="A31" s="163"/>
      <c r="B31" s="323"/>
      <c r="C31" s="329" t="s">
        <v>202</v>
      </c>
      <c r="D31" s="330"/>
      <c r="E31" s="330"/>
      <c r="F31" s="331"/>
      <c r="G31" s="286"/>
      <c r="H31" s="288"/>
    </row>
    <row r="32" spans="1:9" s="13" customFormat="1" ht="30" customHeight="1" x14ac:dyDescent="0.25">
      <c r="A32" s="354" t="s">
        <v>262</v>
      </c>
      <c r="B32" s="322" t="s">
        <v>110</v>
      </c>
      <c r="C32" s="343" t="s">
        <v>105</v>
      </c>
      <c r="D32" s="348" t="s">
        <v>221</v>
      </c>
      <c r="E32" s="348"/>
      <c r="F32" s="349"/>
      <c r="G32" s="285">
        <v>3.2959999999999998</v>
      </c>
      <c r="H32" s="287" t="s">
        <v>18</v>
      </c>
      <c r="I32" s="59"/>
    </row>
    <row r="33" spans="1:9" s="13" customFormat="1" ht="30" customHeight="1" x14ac:dyDescent="0.25">
      <c r="A33" s="355"/>
      <c r="B33" s="323"/>
      <c r="C33" s="329"/>
      <c r="D33" s="259" t="s">
        <v>220</v>
      </c>
      <c r="E33" s="259"/>
      <c r="F33" s="260"/>
      <c r="G33" s="286"/>
      <c r="H33" s="288"/>
      <c r="I33" s="59"/>
    </row>
    <row r="34" spans="1:9" ht="51" x14ac:dyDescent="0.25">
      <c r="A34" s="24">
        <v>85417</v>
      </c>
      <c r="B34" s="21" t="s">
        <v>191</v>
      </c>
      <c r="C34" s="206" t="s">
        <v>200</v>
      </c>
      <c r="D34" s="207"/>
      <c r="E34" s="207"/>
      <c r="F34" s="208"/>
      <c r="G34" s="28">
        <v>26.28</v>
      </c>
      <c r="H34" s="80" t="s">
        <v>2</v>
      </c>
    </row>
    <row r="35" spans="1:9" ht="38.25" x14ac:dyDescent="0.25">
      <c r="A35" s="24">
        <v>85418</v>
      </c>
      <c r="B35" s="21" t="s">
        <v>190</v>
      </c>
      <c r="C35" s="206" t="s">
        <v>200</v>
      </c>
      <c r="D35" s="207"/>
      <c r="E35" s="207"/>
      <c r="F35" s="208"/>
      <c r="G35" s="28">
        <v>1.55</v>
      </c>
      <c r="H35" s="80" t="s">
        <v>2</v>
      </c>
    </row>
    <row r="36" spans="1:9" ht="51.75" thickBot="1" x14ac:dyDescent="0.3">
      <c r="A36" s="66">
        <v>85419</v>
      </c>
      <c r="B36" s="121" t="s">
        <v>189</v>
      </c>
      <c r="C36" s="264" t="s">
        <v>200</v>
      </c>
      <c r="D36" s="265"/>
      <c r="E36" s="265"/>
      <c r="F36" s="266"/>
      <c r="G36" s="110">
        <v>13.41</v>
      </c>
      <c r="H36" s="108" t="s">
        <v>2</v>
      </c>
    </row>
    <row r="37" spans="1:9" s="13" customFormat="1" ht="30" customHeight="1" x14ac:dyDescent="0.25">
      <c r="A37" s="370" t="s">
        <v>143</v>
      </c>
      <c r="B37" s="371" t="s">
        <v>108</v>
      </c>
      <c r="C37" s="372" t="s">
        <v>83</v>
      </c>
      <c r="D37" s="373" t="s">
        <v>229</v>
      </c>
      <c r="E37" s="373"/>
      <c r="F37" s="374"/>
      <c r="G37" s="363">
        <v>5.3650000000000002</v>
      </c>
      <c r="H37" s="375" t="s">
        <v>19</v>
      </c>
    </row>
    <row r="38" spans="1:9" s="13" customFormat="1" ht="30" customHeight="1" x14ac:dyDescent="0.25">
      <c r="A38" s="376"/>
      <c r="B38" s="323"/>
      <c r="C38" s="148" t="s">
        <v>86</v>
      </c>
      <c r="D38" s="377" t="s">
        <v>228</v>
      </c>
      <c r="E38" s="377"/>
      <c r="F38" s="378"/>
      <c r="G38" s="286"/>
      <c r="H38" s="288"/>
    </row>
    <row r="39" spans="1:9" s="13" customFormat="1" ht="63.75" x14ac:dyDescent="0.25">
      <c r="A39" s="93" t="s">
        <v>263</v>
      </c>
      <c r="B39" s="63" t="s">
        <v>257</v>
      </c>
      <c r="C39" s="367" t="s">
        <v>209</v>
      </c>
      <c r="D39" s="368" t="s">
        <v>210</v>
      </c>
      <c r="E39" s="368"/>
      <c r="F39" s="369"/>
      <c r="G39" s="141">
        <f>0.7*7.06</f>
        <v>4.9419999999999993</v>
      </c>
      <c r="H39" s="147" t="s">
        <v>18</v>
      </c>
    </row>
    <row r="40" spans="1:9" s="13" customFormat="1" ht="48" customHeight="1" x14ac:dyDescent="0.25">
      <c r="A40" s="93" t="s">
        <v>264</v>
      </c>
      <c r="B40" s="63" t="s">
        <v>231</v>
      </c>
      <c r="C40" s="238" t="s">
        <v>232</v>
      </c>
      <c r="D40" s="239"/>
      <c r="E40" s="239"/>
      <c r="F40" s="240"/>
      <c r="G40" s="77">
        <f>2.7*0.6</f>
        <v>1.62</v>
      </c>
      <c r="H40" s="82" t="s">
        <v>1</v>
      </c>
    </row>
    <row r="41" spans="1:9" s="13" customFormat="1" ht="48" customHeight="1" x14ac:dyDescent="0.25">
      <c r="A41" s="93" t="s">
        <v>265</v>
      </c>
      <c r="B41" s="63" t="s">
        <v>258</v>
      </c>
      <c r="C41" s="238" t="s">
        <v>230</v>
      </c>
      <c r="D41" s="239"/>
      <c r="E41" s="239"/>
      <c r="F41" s="240"/>
      <c r="G41" s="77">
        <v>2</v>
      </c>
      <c r="H41" s="82" t="s">
        <v>1</v>
      </c>
    </row>
    <row r="42" spans="1:9" ht="30" customHeight="1" x14ac:dyDescent="0.25">
      <c r="A42" s="22" t="s">
        <v>27</v>
      </c>
      <c r="B42" s="229" t="s">
        <v>15</v>
      </c>
      <c r="C42" s="230"/>
      <c r="D42" s="230"/>
      <c r="E42" s="230"/>
      <c r="F42" s="230"/>
      <c r="G42" s="230"/>
      <c r="H42" s="231"/>
    </row>
    <row r="43" spans="1:9" ht="30" customHeight="1" x14ac:dyDescent="0.25">
      <c r="A43" s="38" t="s">
        <v>434</v>
      </c>
      <c r="B43" s="235" t="s">
        <v>432</v>
      </c>
      <c r="C43" s="236"/>
      <c r="D43" s="236"/>
      <c r="E43" s="236"/>
      <c r="F43" s="236"/>
      <c r="G43" s="236"/>
      <c r="H43" s="237"/>
    </row>
    <row r="44" spans="1:9" ht="38.25" x14ac:dyDescent="0.25">
      <c r="A44" s="24" t="s">
        <v>272</v>
      </c>
      <c r="B44" s="19" t="s">
        <v>266</v>
      </c>
      <c r="C44" s="255" t="s">
        <v>415</v>
      </c>
      <c r="D44" s="255"/>
      <c r="E44" s="255"/>
      <c r="F44" s="255"/>
      <c r="G44" s="29">
        <v>9.9600000000000009</v>
      </c>
      <c r="H44" s="14" t="s">
        <v>18</v>
      </c>
    </row>
    <row r="45" spans="1:9" ht="30" customHeight="1" x14ac:dyDescent="0.25">
      <c r="A45" s="24" t="s">
        <v>165</v>
      </c>
      <c r="B45" s="19" t="s">
        <v>164</v>
      </c>
      <c r="C45" s="255" t="s">
        <v>415</v>
      </c>
      <c r="D45" s="255"/>
      <c r="E45" s="255"/>
      <c r="F45" s="255"/>
      <c r="G45" s="29">
        <v>28.45</v>
      </c>
      <c r="H45" s="14" t="s">
        <v>19</v>
      </c>
    </row>
    <row r="46" spans="1:9" ht="30" customHeight="1" x14ac:dyDescent="0.25">
      <c r="A46" s="24" t="s">
        <v>273</v>
      </c>
      <c r="B46" s="19" t="s">
        <v>267</v>
      </c>
      <c r="C46" s="255" t="s">
        <v>415</v>
      </c>
      <c r="D46" s="255"/>
      <c r="E46" s="255"/>
      <c r="F46" s="255"/>
      <c r="G46" s="29">
        <v>0.42</v>
      </c>
      <c r="H46" s="14" t="s">
        <v>19</v>
      </c>
    </row>
    <row r="47" spans="1:9" ht="51" x14ac:dyDescent="0.25">
      <c r="A47" s="24" t="s">
        <v>274</v>
      </c>
      <c r="B47" s="19" t="s">
        <v>268</v>
      </c>
      <c r="C47" s="255" t="s">
        <v>415</v>
      </c>
      <c r="D47" s="255"/>
      <c r="E47" s="255"/>
      <c r="F47" s="255"/>
      <c r="G47" s="29">
        <f>G49</f>
        <v>2.58</v>
      </c>
      <c r="H47" s="14" t="s">
        <v>19</v>
      </c>
    </row>
    <row r="48" spans="1:9" ht="30" customHeight="1" x14ac:dyDescent="0.25">
      <c r="A48" s="23" t="s">
        <v>276</v>
      </c>
      <c r="B48" s="19" t="s">
        <v>270</v>
      </c>
      <c r="C48" s="255" t="s">
        <v>415</v>
      </c>
      <c r="D48" s="255"/>
      <c r="E48" s="255"/>
      <c r="F48" s="255"/>
      <c r="G48" s="29">
        <v>31.45</v>
      </c>
      <c r="H48" s="14" t="s">
        <v>19</v>
      </c>
    </row>
    <row r="49" spans="1:10" ht="63.75" x14ac:dyDescent="0.25">
      <c r="A49" s="24" t="s">
        <v>277</v>
      </c>
      <c r="B49" s="19" t="s">
        <v>271</v>
      </c>
      <c r="C49" s="256" t="s">
        <v>415</v>
      </c>
      <c r="D49" s="257"/>
      <c r="E49" s="257"/>
      <c r="F49" s="258"/>
      <c r="G49" s="29">
        <v>2.58</v>
      </c>
      <c r="H49" s="14" t="s">
        <v>19</v>
      </c>
    </row>
    <row r="50" spans="1:10" ht="114.75" x14ac:dyDescent="0.25">
      <c r="A50" s="23" t="s">
        <v>417</v>
      </c>
      <c r="B50" s="19" t="s">
        <v>418</v>
      </c>
      <c r="C50" s="255" t="s">
        <v>415</v>
      </c>
      <c r="D50" s="255"/>
      <c r="E50" s="255"/>
      <c r="F50" s="255"/>
      <c r="G50" s="29">
        <v>3.61</v>
      </c>
      <c r="H50" s="14" t="s">
        <v>20</v>
      </c>
    </row>
    <row r="51" spans="1:10" ht="128.25" thickBot="1" x14ac:dyDescent="0.3">
      <c r="A51" s="66" t="s">
        <v>275</v>
      </c>
      <c r="B51" s="98" t="s">
        <v>269</v>
      </c>
      <c r="C51" s="280" t="s">
        <v>415</v>
      </c>
      <c r="D51" s="280"/>
      <c r="E51" s="280"/>
      <c r="F51" s="280"/>
      <c r="G51" s="99">
        <v>93.96</v>
      </c>
      <c r="H51" s="100" t="s">
        <v>20</v>
      </c>
    </row>
    <row r="52" spans="1:10" ht="127.5" x14ac:dyDescent="0.25">
      <c r="A52" s="111" t="s">
        <v>419</v>
      </c>
      <c r="B52" s="383" t="s">
        <v>420</v>
      </c>
      <c r="C52" s="384" t="s">
        <v>415</v>
      </c>
      <c r="D52" s="384"/>
      <c r="E52" s="384"/>
      <c r="F52" s="384"/>
      <c r="G52" s="385">
        <v>2.16</v>
      </c>
      <c r="H52" s="114" t="s">
        <v>20</v>
      </c>
      <c r="J52" s="44"/>
    </row>
    <row r="53" spans="1:10" ht="30" customHeight="1" x14ac:dyDescent="0.25">
      <c r="A53" s="379" t="s">
        <v>435</v>
      </c>
      <c r="B53" s="380" t="s">
        <v>433</v>
      </c>
      <c r="C53" s="381"/>
      <c r="D53" s="381"/>
      <c r="E53" s="381"/>
      <c r="F53" s="381"/>
      <c r="G53" s="381"/>
      <c r="H53" s="382"/>
    </row>
    <row r="54" spans="1:10" ht="38.25" x14ac:dyDescent="0.25">
      <c r="A54" s="24" t="s">
        <v>272</v>
      </c>
      <c r="B54" s="19" t="s">
        <v>266</v>
      </c>
      <c r="C54" s="255" t="s">
        <v>415</v>
      </c>
      <c r="D54" s="255"/>
      <c r="E54" s="255"/>
      <c r="F54" s="255"/>
      <c r="G54" s="29">
        <v>43.49</v>
      </c>
      <c r="H54" s="14" t="s">
        <v>18</v>
      </c>
    </row>
    <row r="55" spans="1:10" ht="30" customHeight="1" x14ac:dyDescent="0.25">
      <c r="A55" s="24" t="s">
        <v>165</v>
      </c>
      <c r="B55" s="19" t="s">
        <v>164</v>
      </c>
      <c r="C55" s="255" t="s">
        <v>415</v>
      </c>
      <c r="D55" s="255"/>
      <c r="E55" s="255"/>
      <c r="F55" s="255"/>
      <c r="G55" s="29">
        <v>7.2</v>
      </c>
      <c r="H55" s="14" t="s">
        <v>19</v>
      </c>
    </row>
    <row r="56" spans="1:10" ht="30" customHeight="1" x14ac:dyDescent="0.25">
      <c r="A56" s="24" t="s">
        <v>273</v>
      </c>
      <c r="B56" s="19" t="s">
        <v>267</v>
      </c>
      <c r="C56" s="255" t="s">
        <v>415</v>
      </c>
      <c r="D56" s="255"/>
      <c r="E56" s="255"/>
      <c r="F56" s="255"/>
      <c r="G56" s="29">
        <v>0.31</v>
      </c>
      <c r="H56" s="14" t="s">
        <v>19</v>
      </c>
    </row>
    <row r="57" spans="1:10" ht="51" x14ac:dyDescent="0.25">
      <c r="A57" s="24" t="s">
        <v>274</v>
      </c>
      <c r="B57" s="19" t="s">
        <v>268</v>
      </c>
      <c r="C57" s="255" t="s">
        <v>415</v>
      </c>
      <c r="D57" s="255"/>
      <c r="E57" s="255"/>
      <c r="F57" s="255"/>
      <c r="G57" s="29">
        <v>2.96</v>
      </c>
      <c r="H57" s="14" t="s">
        <v>19</v>
      </c>
    </row>
    <row r="58" spans="1:10" ht="30" customHeight="1" x14ac:dyDescent="0.25">
      <c r="A58" s="23" t="s">
        <v>276</v>
      </c>
      <c r="B58" s="19" t="s">
        <v>270</v>
      </c>
      <c r="C58" s="255" t="s">
        <v>415</v>
      </c>
      <c r="D58" s="255"/>
      <c r="E58" s="255"/>
      <c r="F58" s="255"/>
      <c r="G58" s="29">
        <v>10.47</v>
      </c>
      <c r="H58" s="14" t="s">
        <v>19</v>
      </c>
    </row>
    <row r="59" spans="1:10" ht="63.75" x14ac:dyDescent="0.25">
      <c r="A59" s="24" t="s">
        <v>277</v>
      </c>
      <c r="B59" s="19" t="s">
        <v>271</v>
      </c>
      <c r="C59" s="256" t="s">
        <v>415</v>
      </c>
      <c r="D59" s="257"/>
      <c r="E59" s="257"/>
      <c r="F59" s="258"/>
      <c r="G59" s="29">
        <v>2.96</v>
      </c>
      <c r="H59" s="14" t="s">
        <v>19</v>
      </c>
    </row>
    <row r="60" spans="1:10" ht="114.75" x14ac:dyDescent="0.25">
      <c r="A60" s="23" t="s">
        <v>417</v>
      </c>
      <c r="B60" s="19" t="s">
        <v>418</v>
      </c>
      <c r="C60" s="255" t="s">
        <v>415</v>
      </c>
      <c r="D60" s="255"/>
      <c r="E60" s="255"/>
      <c r="F60" s="255"/>
      <c r="G60" s="29">
        <v>42.4</v>
      </c>
      <c r="H60" s="14" t="s">
        <v>20</v>
      </c>
    </row>
    <row r="61" spans="1:10" ht="102" x14ac:dyDescent="0.25">
      <c r="A61" s="24" t="s">
        <v>459</v>
      </c>
      <c r="B61" s="19" t="s">
        <v>458</v>
      </c>
      <c r="C61" s="255" t="s">
        <v>415</v>
      </c>
      <c r="D61" s="255"/>
      <c r="E61" s="255"/>
      <c r="F61" s="255"/>
      <c r="G61" s="29">
        <v>3.94</v>
      </c>
      <c r="H61" s="14" t="s">
        <v>20</v>
      </c>
    </row>
    <row r="62" spans="1:10" ht="102.75" thickBot="1" x14ac:dyDescent="0.3">
      <c r="A62" s="66" t="s">
        <v>384</v>
      </c>
      <c r="B62" s="98" t="s">
        <v>383</v>
      </c>
      <c r="C62" s="280" t="s">
        <v>415</v>
      </c>
      <c r="D62" s="280"/>
      <c r="E62" s="280"/>
      <c r="F62" s="280"/>
      <c r="G62" s="99">
        <v>39.64</v>
      </c>
      <c r="H62" s="100" t="s">
        <v>20</v>
      </c>
    </row>
    <row r="63" spans="1:10" ht="127.5" x14ac:dyDescent="0.25">
      <c r="A63" s="101" t="s">
        <v>275</v>
      </c>
      <c r="B63" s="383" t="s">
        <v>269</v>
      </c>
      <c r="C63" s="384" t="s">
        <v>415</v>
      </c>
      <c r="D63" s="384"/>
      <c r="E63" s="384"/>
      <c r="F63" s="384"/>
      <c r="G63" s="385">
        <v>42.39</v>
      </c>
      <c r="H63" s="114" t="s">
        <v>20</v>
      </c>
    </row>
    <row r="64" spans="1:10" ht="127.5" x14ac:dyDescent="0.25">
      <c r="A64" s="23" t="s">
        <v>419</v>
      </c>
      <c r="B64" s="19" t="s">
        <v>420</v>
      </c>
      <c r="C64" s="255" t="s">
        <v>415</v>
      </c>
      <c r="D64" s="255"/>
      <c r="E64" s="255"/>
      <c r="F64" s="255"/>
      <c r="G64" s="29">
        <v>8.6999999999999993</v>
      </c>
      <c r="H64" s="14" t="s">
        <v>20</v>
      </c>
      <c r="J64" s="44"/>
    </row>
    <row r="65" spans="1:8" ht="30" customHeight="1" x14ac:dyDescent="0.25">
      <c r="A65" s="22" t="s">
        <v>31</v>
      </c>
      <c r="B65" s="229" t="s">
        <v>16</v>
      </c>
      <c r="C65" s="230"/>
      <c r="D65" s="230"/>
      <c r="E65" s="230"/>
      <c r="F65" s="230"/>
      <c r="G65" s="230"/>
      <c r="H65" s="231"/>
    </row>
    <row r="66" spans="1:8" ht="30" customHeight="1" x14ac:dyDescent="0.25">
      <c r="A66" s="38" t="s">
        <v>252</v>
      </c>
      <c r="B66" s="235" t="s">
        <v>177</v>
      </c>
      <c r="C66" s="236"/>
      <c r="D66" s="236"/>
      <c r="E66" s="236"/>
      <c r="F66" s="236"/>
      <c r="G66" s="236"/>
      <c r="H66" s="237"/>
    </row>
    <row r="67" spans="1:8" ht="127.5" x14ac:dyDescent="0.25">
      <c r="A67" s="152" t="s">
        <v>281</v>
      </c>
      <c r="B67" s="386" t="s">
        <v>278</v>
      </c>
      <c r="C67" s="188" t="s">
        <v>430</v>
      </c>
      <c r="D67" s="387"/>
      <c r="E67" s="387"/>
      <c r="F67" s="178"/>
      <c r="G67" s="388">
        <v>11.04</v>
      </c>
      <c r="H67" s="154" t="s">
        <v>18</v>
      </c>
    </row>
    <row r="68" spans="1:8" ht="89.25" x14ac:dyDescent="0.25">
      <c r="A68" s="24" t="s">
        <v>282</v>
      </c>
      <c r="B68" s="21" t="s">
        <v>279</v>
      </c>
      <c r="C68" s="206" t="s">
        <v>430</v>
      </c>
      <c r="D68" s="207"/>
      <c r="E68" s="207"/>
      <c r="F68" s="208"/>
      <c r="G68" s="72">
        <v>14.52</v>
      </c>
      <c r="H68" s="80" t="s">
        <v>18</v>
      </c>
    </row>
    <row r="69" spans="1:8" ht="51" x14ac:dyDescent="0.25">
      <c r="A69" s="24" t="s">
        <v>437</v>
      </c>
      <c r="B69" s="21" t="s">
        <v>436</v>
      </c>
      <c r="C69" s="206" t="s">
        <v>430</v>
      </c>
      <c r="D69" s="207"/>
      <c r="E69" s="207"/>
      <c r="F69" s="208"/>
      <c r="G69" s="75">
        <v>6</v>
      </c>
      <c r="H69" s="80" t="s">
        <v>18</v>
      </c>
    </row>
    <row r="70" spans="1:8" ht="30" customHeight="1" x14ac:dyDescent="0.25">
      <c r="A70" s="24" t="s">
        <v>273</v>
      </c>
      <c r="B70" s="19" t="s">
        <v>267</v>
      </c>
      <c r="C70" s="206" t="s">
        <v>430</v>
      </c>
      <c r="D70" s="207"/>
      <c r="E70" s="207"/>
      <c r="F70" s="208"/>
      <c r="G70" s="75">
        <v>1.2</v>
      </c>
      <c r="H70" s="80" t="s">
        <v>18</v>
      </c>
    </row>
    <row r="71" spans="1:8" ht="89.25" x14ac:dyDescent="0.25">
      <c r="A71" s="24" t="s">
        <v>439</v>
      </c>
      <c r="B71" s="21" t="s">
        <v>438</v>
      </c>
      <c r="C71" s="206" t="s">
        <v>430</v>
      </c>
      <c r="D71" s="207"/>
      <c r="E71" s="207"/>
      <c r="F71" s="208"/>
      <c r="G71" s="72">
        <v>26.07</v>
      </c>
      <c r="H71" s="80" t="s">
        <v>20</v>
      </c>
    </row>
    <row r="72" spans="1:8" ht="30" customHeight="1" thickBot="1" x14ac:dyDescent="0.3">
      <c r="A72" s="66" t="s">
        <v>197</v>
      </c>
      <c r="B72" s="121" t="s">
        <v>431</v>
      </c>
      <c r="C72" s="264" t="s">
        <v>430</v>
      </c>
      <c r="D72" s="265"/>
      <c r="E72" s="265"/>
      <c r="F72" s="266"/>
      <c r="G72" s="107">
        <v>0.24</v>
      </c>
      <c r="H72" s="108" t="s">
        <v>17</v>
      </c>
    </row>
    <row r="73" spans="1:8" ht="114.75" x14ac:dyDescent="0.25">
      <c r="A73" s="101" t="s">
        <v>283</v>
      </c>
      <c r="B73" s="102" t="s">
        <v>280</v>
      </c>
      <c r="C73" s="267" t="s">
        <v>430</v>
      </c>
      <c r="D73" s="268"/>
      <c r="E73" s="268"/>
      <c r="F73" s="269"/>
      <c r="G73" s="103">
        <v>1.1299999999999999</v>
      </c>
      <c r="H73" s="104" t="s">
        <v>19</v>
      </c>
    </row>
    <row r="74" spans="1:8" ht="140.25" x14ac:dyDescent="0.25">
      <c r="A74" s="24" t="s">
        <v>153</v>
      </c>
      <c r="B74" s="60" t="s">
        <v>152</v>
      </c>
      <c r="C74" s="206" t="s">
        <v>430</v>
      </c>
      <c r="D74" s="207"/>
      <c r="E74" s="207"/>
      <c r="F74" s="208"/>
      <c r="G74" s="72">
        <v>14.52</v>
      </c>
      <c r="H74" s="160" t="s">
        <v>18</v>
      </c>
    </row>
    <row r="75" spans="1:8" ht="114.75" x14ac:dyDescent="0.25">
      <c r="A75" s="24" t="s">
        <v>290</v>
      </c>
      <c r="B75" s="60" t="s">
        <v>289</v>
      </c>
      <c r="C75" s="206" t="s">
        <v>430</v>
      </c>
      <c r="D75" s="207"/>
      <c r="E75" s="207"/>
      <c r="F75" s="208"/>
      <c r="G75" s="72">
        <v>14.52</v>
      </c>
      <c r="H75" s="160" t="s">
        <v>18</v>
      </c>
    </row>
    <row r="76" spans="1:8" ht="127.5" x14ac:dyDescent="0.25">
      <c r="A76" s="152" t="s">
        <v>145</v>
      </c>
      <c r="B76" s="71" t="s">
        <v>144</v>
      </c>
      <c r="C76" s="188" t="s">
        <v>430</v>
      </c>
      <c r="D76" s="387"/>
      <c r="E76" s="387"/>
      <c r="F76" s="178"/>
      <c r="G76" s="388">
        <v>17.91</v>
      </c>
      <c r="H76" s="154" t="s">
        <v>18</v>
      </c>
    </row>
    <row r="77" spans="1:8" ht="63.75" x14ac:dyDescent="0.25">
      <c r="A77" s="24" t="s">
        <v>159</v>
      </c>
      <c r="B77" s="60" t="s">
        <v>158</v>
      </c>
      <c r="C77" s="206" t="s">
        <v>430</v>
      </c>
      <c r="D77" s="207"/>
      <c r="E77" s="207"/>
      <c r="F77" s="208"/>
      <c r="G77" s="72">
        <v>17.91</v>
      </c>
      <c r="H77" s="80" t="s">
        <v>18</v>
      </c>
    </row>
    <row r="78" spans="1:8" s="13" customFormat="1" ht="51" x14ac:dyDescent="0.25">
      <c r="A78" s="24" t="s">
        <v>173</v>
      </c>
      <c r="B78" s="60" t="s">
        <v>172</v>
      </c>
      <c r="C78" s="206" t="s">
        <v>430</v>
      </c>
      <c r="D78" s="207"/>
      <c r="E78" s="207"/>
      <c r="F78" s="208"/>
      <c r="G78" s="72">
        <v>17.91</v>
      </c>
      <c r="H78" s="58" t="s">
        <v>18</v>
      </c>
    </row>
    <row r="79" spans="1:8" s="13" customFormat="1" ht="48.75" customHeight="1" x14ac:dyDescent="0.25">
      <c r="A79" s="24" t="s">
        <v>171</v>
      </c>
      <c r="B79" s="60" t="s">
        <v>170</v>
      </c>
      <c r="C79" s="206" t="s">
        <v>430</v>
      </c>
      <c r="D79" s="207"/>
      <c r="E79" s="207"/>
      <c r="F79" s="208"/>
      <c r="G79" s="72">
        <v>17.91</v>
      </c>
      <c r="H79" s="58" t="s">
        <v>18</v>
      </c>
    </row>
    <row r="80" spans="1:8" ht="30" customHeight="1" x14ac:dyDescent="0.25">
      <c r="A80" s="38" t="s">
        <v>253</v>
      </c>
      <c r="B80" s="235" t="s">
        <v>28</v>
      </c>
      <c r="C80" s="236"/>
      <c r="D80" s="236"/>
      <c r="E80" s="236"/>
      <c r="F80" s="236"/>
      <c r="G80" s="236"/>
      <c r="H80" s="237"/>
    </row>
    <row r="81" spans="1:8" ht="102.75" thickBot="1" x14ac:dyDescent="0.3">
      <c r="A81" s="97" t="s">
        <v>421</v>
      </c>
      <c r="B81" s="109" t="s">
        <v>422</v>
      </c>
      <c r="C81" s="264" t="s">
        <v>415</v>
      </c>
      <c r="D81" s="265"/>
      <c r="E81" s="265"/>
      <c r="F81" s="266"/>
      <c r="G81" s="110">
        <v>52.96</v>
      </c>
      <c r="H81" s="100" t="s">
        <v>20</v>
      </c>
    </row>
    <row r="82" spans="1:8" ht="102" x14ac:dyDescent="0.25">
      <c r="A82" s="111" t="s">
        <v>423</v>
      </c>
      <c r="B82" s="112" t="s">
        <v>424</v>
      </c>
      <c r="C82" s="267" t="s">
        <v>415</v>
      </c>
      <c r="D82" s="268"/>
      <c r="E82" s="268"/>
      <c r="F82" s="269"/>
      <c r="G82" s="113">
        <v>117.43</v>
      </c>
      <c r="H82" s="114" t="s">
        <v>20</v>
      </c>
    </row>
    <row r="83" spans="1:8" ht="102" x14ac:dyDescent="0.25">
      <c r="A83" s="23" t="s">
        <v>425</v>
      </c>
      <c r="B83" s="20" t="s">
        <v>426</v>
      </c>
      <c r="C83" s="206" t="s">
        <v>415</v>
      </c>
      <c r="D83" s="207"/>
      <c r="E83" s="207"/>
      <c r="F83" s="208"/>
      <c r="G83" s="28">
        <v>3.8</v>
      </c>
      <c r="H83" s="14" t="s">
        <v>20</v>
      </c>
    </row>
    <row r="84" spans="1:8" ht="30" customHeight="1" x14ac:dyDescent="0.25">
      <c r="A84" s="23" t="s">
        <v>24</v>
      </c>
      <c r="B84" s="20" t="s">
        <v>25</v>
      </c>
      <c r="C84" s="206" t="s">
        <v>415</v>
      </c>
      <c r="D84" s="207"/>
      <c r="E84" s="207"/>
      <c r="F84" s="208"/>
      <c r="G84" s="28">
        <v>1.92</v>
      </c>
      <c r="H84" s="14" t="s">
        <v>17</v>
      </c>
    </row>
    <row r="85" spans="1:8" ht="30" customHeight="1" x14ac:dyDescent="0.25">
      <c r="A85" s="90">
        <v>5651</v>
      </c>
      <c r="B85" s="129" t="s">
        <v>26</v>
      </c>
      <c r="C85" s="186" t="s">
        <v>415</v>
      </c>
      <c r="D85" s="234"/>
      <c r="E85" s="234"/>
      <c r="F85" s="209"/>
      <c r="G85" s="92">
        <v>36.71</v>
      </c>
      <c r="H85" s="130" t="s">
        <v>3</v>
      </c>
    </row>
    <row r="86" spans="1:8" ht="51" x14ac:dyDescent="0.25">
      <c r="A86" s="23" t="s">
        <v>274</v>
      </c>
      <c r="B86" s="20" t="s">
        <v>268</v>
      </c>
      <c r="C86" s="145"/>
      <c r="D86" s="143"/>
      <c r="E86" s="143"/>
      <c r="F86" s="144"/>
      <c r="G86" s="28">
        <f>G84</f>
        <v>1.92</v>
      </c>
      <c r="H86" s="14"/>
    </row>
    <row r="87" spans="1:8" ht="114.75" x14ac:dyDescent="0.25">
      <c r="A87" s="156" t="s">
        <v>379</v>
      </c>
      <c r="B87" s="389" t="s">
        <v>380</v>
      </c>
      <c r="C87" s="188" t="s">
        <v>415</v>
      </c>
      <c r="D87" s="387"/>
      <c r="E87" s="387"/>
      <c r="F87" s="178"/>
      <c r="G87" s="139">
        <f>G85</f>
        <v>36.71</v>
      </c>
      <c r="H87" s="390" t="s">
        <v>3</v>
      </c>
    </row>
    <row r="88" spans="1:8" ht="30" customHeight="1" x14ac:dyDescent="0.25">
      <c r="A88" s="38" t="s">
        <v>254</v>
      </c>
      <c r="B88" s="235" t="s">
        <v>29</v>
      </c>
      <c r="C88" s="236"/>
      <c r="D88" s="236"/>
      <c r="E88" s="236"/>
      <c r="F88" s="236"/>
      <c r="G88" s="236"/>
      <c r="H88" s="237"/>
    </row>
    <row r="89" spans="1:8" ht="102" x14ac:dyDescent="0.25">
      <c r="A89" s="23" t="s">
        <v>421</v>
      </c>
      <c r="B89" s="15" t="s">
        <v>422</v>
      </c>
      <c r="C89" s="206" t="s">
        <v>415</v>
      </c>
      <c r="D89" s="207"/>
      <c r="E89" s="207"/>
      <c r="F89" s="208"/>
      <c r="G89" s="27">
        <v>42.8</v>
      </c>
      <c r="H89" s="14" t="s">
        <v>20</v>
      </c>
    </row>
    <row r="90" spans="1:8" ht="102" x14ac:dyDescent="0.25">
      <c r="A90" s="24" t="s">
        <v>459</v>
      </c>
      <c r="B90" s="15" t="s">
        <v>453</v>
      </c>
      <c r="C90" s="206" t="s">
        <v>415</v>
      </c>
      <c r="D90" s="207"/>
      <c r="E90" s="207"/>
      <c r="F90" s="208"/>
      <c r="G90" s="27">
        <v>2.4500000000000002</v>
      </c>
      <c r="H90" s="14" t="s">
        <v>20</v>
      </c>
    </row>
    <row r="91" spans="1:8" ht="102" x14ac:dyDescent="0.25">
      <c r="A91" s="23" t="s">
        <v>384</v>
      </c>
      <c r="B91" s="15" t="s">
        <v>383</v>
      </c>
      <c r="C91" s="206" t="s">
        <v>415</v>
      </c>
      <c r="D91" s="207"/>
      <c r="E91" s="207"/>
      <c r="F91" s="208"/>
      <c r="G91" s="27">
        <v>63.34</v>
      </c>
      <c r="H91" s="14" t="s">
        <v>20</v>
      </c>
    </row>
    <row r="92" spans="1:8" ht="30" customHeight="1" x14ac:dyDescent="0.25">
      <c r="A92" s="23" t="s">
        <v>24</v>
      </c>
      <c r="B92" s="15" t="s">
        <v>25</v>
      </c>
      <c r="C92" s="206" t="s">
        <v>415</v>
      </c>
      <c r="D92" s="207"/>
      <c r="E92" s="207"/>
      <c r="F92" s="208"/>
      <c r="G92" s="27">
        <v>2.4300000000000002</v>
      </c>
      <c r="H92" s="14" t="s">
        <v>19</v>
      </c>
    </row>
    <row r="93" spans="1:8" ht="30" customHeight="1" thickBot="1" x14ac:dyDescent="0.3">
      <c r="A93" s="97">
        <v>5651</v>
      </c>
      <c r="B93" s="115" t="s">
        <v>26</v>
      </c>
      <c r="C93" s="264" t="s">
        <v>415</v>
      </c>
      <c r="D93" s="265"/>
      <c r="E93" s="265"/>
      <c r="F93" s="266"/>
      <c r="G93" s="122">
        <v>44.38</v>
      </c>
      <c r="H93" s="100" t="s">
        <v>18</v>
      </c>
    </row>
    <row r="94" spans="1:8" ht="51" x14ac:dyDescent="0.25">
      <c r="A94" s="111" t="s">
        <v>274</v>
      </c>
      <c r="B94" s="95" t="s">
        <v>268</v>
      </c>
      <c r="C94" s="267" t="s">
        <v>415</v>
      </c>
      <c r="D94" s="268"/>
      <c r="E94" s="268"/>
      <c r="F94" s="269"/>
      <c r="G94" s="392">
        <f>G92</f>
        <v>2.4300000000000002</v>
      </c>
      <c r="H94" s="114" t="s">
        <v>19</v>
      </c>
    </row>
    <row r="95" spans="1:8" ht="89.25" x14ac:dyDescent="0.25">
      <c r="A95" s="23" t="s">
        <v>381</v>
      </c>
      <c r="B95" s="15" t="s">
        <v>382</v>
      </c>
      <c r="C95" s="206" t="s">
        <v>415</v>
      </c>
      <c r="D95" s="207"/>
      <c r="E95" s="207"/>
      <c r="F95" s="208"/>
      <c r="G95" s="27">
        <f>G93</f>
        <v>44.38</v>
      </c>
      <c r="H95" s="14" t="s">
        <v>18</v>
      </c>
    </row>
    <row r="96" spans="1:8" ht="30" customHeight="1" x14ac:dyDescent="0.25">
      <c r="A96" s="22" t="s">
        <v>32</v>
      </c>
      <c r="B96" s="229" t="s">
        <v>30</v>
      </c>
      <c r="C96" s="230"/>
      <c r="D96" s="230"/>
      <c r="E96" s="230"/>
      <c r="F96" s="230"/>
      <c r="G96" s="230"/>
      <c r="H96" s="231"/>
    </row>
    <row r="97" spans="1:8" s="13" customFormat="1" ht="38.25" x14ac:dyDescent="0.25">
      <c r="A97" s="91" t="s">
        <v>461</v>
      </c>
      <c r="B97" s="131" t="s">
        <v>460</v>
      </c>
      <c r="C97" s="318" t="s">
        <v>200</v>
      </c>
      <c r="D97" s="318"/>
      <c r="E97" s="318"/>
      <c r="F97" s="318"/>
      <c r="G97" s="88">
        <v>240</v>
      </c>
      <c r="H97" s="89" t="s">
        <v>18</v>
      </c>
    </row>
    <row r="98" spans="1:8" s="13" customFormat="1" ht="102" x14ac:dyDescent="0.25">
      <c r="A98" s="24" t="s">
        <v>286</v>
      </c>
      <c r="B98" s="15" t="s">
        <v>284</v>
      </c>
      <c r="C98" s="214" t="s">
        <v>392</v>
      </c>
      <c r="D98" s="214"/>
      <c r="E98" s="214"/>
      <c r="F98" s="214"/>
      <c r="G98" s="26">
        <f>(8.16*7.6)*2</f>
        <v>124.032</v>
      </c>
      <c r="H98" s="14" t="s">
        <v>18</v>
      </c>
    </row>
    <row r="99" spans="1:8" s="13" customFormat="1" ht="63.75" x14ac:dyDescent="0.25">
      <c r="A99" s="152" t="s">
        <v>287</v>
      </c>
      <c r="B99" s="63" t="s">
        <v>285</v>
      </c>
      <c r="C99" s="391" t="s">
        <v>200</v>
      </c>
      <c r="D99" s="391"/>
      <c r="E99" s="391"/>
      <c r="F99" s="391"/>
      <c r="G99" s="141">
        <v>8.16</v>
      </c>
      <c r="H99" s="390" t="s">
        <v>2</v>
      </c>
    </row>
    <row r="100" spans="1:8" ht="30" customHeight="1" x14ac:dyDescent="0.25">
      <c r="A100" s="22" t="s">
        <v>34</v>
      </c>
      <c r="B100" s="229" t="s">
        <v>33</v>
      </c>
      <c r="C100" s="230"/>
      <c r="D100" s="230"/>
      <c r="E100" s="230"/>
      <c r="F100" s="230"/>
      <c r="G100" s="230"/>
      <c r="H100" s="231"/>
    </row>
    <row r="101" spans="1:8" ht="51" x14ac:dyDescent="0.25">
      <c r="A101" s="23" t="s">
        <v>288</v>
      </c>
      <c r="B101" s="15" t="s">
        <v>55</v>
      </c>
      <c r="C101" s="214" t="s">
        <v>80</v>
      </c>
      <c r="D101" s="214"/>
      <c r="E101" s="214"/>
      <c r="F101" s="214"/>
      <c r="G101" s="26">
        <v>135.35</v>
      </c>
      <c r="H101" s="14" t="s">
        <v>18</v>
      </c>
    </row>
    <row r="102" spans="1:8" ht="89.25" x14ac:dyDescent="0.25">
      <c r="A102" s="46" t="s">
        <v>115</v>
      </c>
      <c r="B102" s="39" t="s">
        <v>116</v>
      </c>
      <c r="C102" s="238" t="s">
        <v>80</v>
      </c>
      <c r="D102" s="239"/>
      <c r="E102" s="239"/>
      <c r="F102" s="240"/>
      <c r="G102" s="26">
        <v>57.34</v>
      </c>
      <c r="H102" s="14" t="s">
        <v>2</v>
      </c>
    </row>
    <row r="103" spans="1:8" ht="30" customHeight="1" x14ac:dyDescent="0.25">
      <c r="A103" s="22" t="s">
        <v>35</v>
      </c>
      <c r="B103" s="229" t="s">
        <v>68</v>
      </c>
      <c r="C103" s="230"/>
      <c r="D103" s="230"/>
      <c r="E103" s="230"/>
      <c r="F103" s="230"/>
      <c r="G103" s="230"/>
      <c r="H103" s="231"/>
    </row>
    <row r="104" spans="1:8" ht="127.5" x14ac:dyDescent="0.25">
      <c r="A104" s="24" t="s">
        <v>145</v>
      </c>
      <c r="B104" s="60" t="s">
        <v>144</v>
      </c>
      <c r="C104" s="203" t="s">
        <v>82</v>
      </c>
      <c r="D104" s="204"/>
      <c r="E104" s="204"/>
      <c r="F104" s="205"/>
      <c r="G104" s="25">
        <v>254.0924</v>
      </c>
      <c r="H104" s="50" t="s">
        <v>3</v>
      </c>
    </row>
    <row r="105" spans="1:8" ht="128.25" thickBot="1" x14ac:dyDescent="0.3">
      <c r="A105" s="66" t="s">
        <v>149</v>
      </c>
      <c r="B105" s="106" t="s">
        <v>148</v>
      </c>
      <c r="C105" s="245" t="s">
        <v>82</v>
      </c>
      <c r="D105" s="246"/>
      <c r="E105" s="246"/>
      <c r="F105" s="247"/>
      <c r="G105" s="116">
        <v>73.05</v>
      </c>
      <c r="H105" s="117" t="s">
        <v>3</v>
      </c>
    </row>
    <row r="106" spans="1:8" ht="127.5" x14ac:dyDescent="0.25">
      <c r="A106" s="101" t="s">
        <v>147</v>
      </c>
      <c r="B106" s="105" t="s">
        <v>146</v>
      </c>
      <c r="C106" s="248" t="s">
        <v>82</v>
      </c>
      <c r="D106" s="249"/>
      <c r="E106" s="249"/>
      <c r="F106" s="250"/>
      <c r="G106" s="118">
        <v>23.08</v>
      </c>
      <c r="H106" s="119" t="s">
        <v>3</v>
      </c>
    </row>
    <row r="107" spans="1:8" ht="63.75" x14ac:dyDescent="0.25">
      <c r="A107" s="150" t="s">
        <v>159</v>
      </c>
      <c r="B107" s="132" t="s">
        <v>158</v>
      </c>
      <c r="C107" s="195" t="s">
        <v>82</v>
      </c>
      <c r="D107" s="196"/>
      <c r="E107" s="196"/>
      <c r="F107" s="197"/>
      <c r="G107" s="137">
        <f>76.2724+23.08</f>
        <v>99.352400000000003</v>
      </c>
      <c r="H107" s="134" t="s">
        <v>3</v>
      </c>
    </row>
    <row r="108" spans="1:8" ht="102" x14ac:dyDescent="0.25">
      <c r="A108" s="24" t="s">
        <v>155</v>
      </c>
      <c r="B108" s="60" t="s">
        <v>154</v>
      </c>
      <c r="C108" s="203" t="s">
        <v>82</v>
      </c>
      <c r="D108" s="204"/>
      <c r="E108" s="204"/>
      <c r="F108" s="205"/>
      <c r="G108" s="25">
        <v>73.05</v>
      </c>
      <c r="H108" s="50" t="s">
        <v>3</v>
      </c>
    </row>
    <row r="109" spans="1:8" ht="114.75" x14ac:dyDescent="0.25">
      <c r="A109" s="152" t="s">
        <v>157</v>
      </c>
      <c r="B109" s="71" t="s">
        <v>156</v>
      </c>
      <c r="C109" s="241" t="s">
        <v>82</v>
      </c>
      <c r="D109" s="224"/>
      <c r="E109" s="224"/>
      <c r="F109" s="225"/>
      <c r="G109" s="138">
        <v>23.08</v>
      </c>
      <c r="H109" s="135" t="s">
        <v>3</v>
      </c>
    </row>
    <row r="110" spans="1:8" s="13" customFormat="1" ht="140.25" x14ac:dyDescent="0.25">
      <c r="A110" s="24" t="s">
        <v>151</v>
      </c>
      <c r="B110" s="60" t="s">
        <v>150</v>
      </c>
      <c r="C110" s="261" t="s">
        <v>82</v>
      </c>
      <c r="D110" s="262"/>
      <c r="E110" s="262"/>
      <c r="F110" s="263"/>
      <c r="G110" s="57">
        <v>72.540000000000006</v>
      </c>
      <c r="H110" s="58" t="s">
        <v>3</v>
      </c>
    </row>
    <row r="111" spans="1:8" s="13" customFormat="1" ht="140.25" x14ac:dyDescent="0.25">
      <c r="A111" s="24" t="s">
        <v>153</v>
      </c>
      <c r="B111" s="60" t="s">
        <v>152</v>
      </c>
      <c r="C111" s="261" t="s">
        <v>82</v>
      </c>
      <c r="D111" s="262"/>
      <c r="E111" s="262"/>
      <c r="F111" s="263"/>
      <c r="G111" s="57">
        <v>103.03</v>
      </c>
      <c r="H111" s="58" t="s">
        <v>3</v>
      </c>
    </row>
    <row r="112" spans="1:8" s="13" customFormat="1" ht="114.75" x14ac:dyDescent="0.25">
      <c r="A112" s="24" t="s">
        <v>290</v>
      </c>
      <c r="B112" s="60" t="s">
        <v>289</v>
      </c>
      <c r="C112" s="261" t="s">
        <v>82</v>
      </c>
      <c r="D112" s="262"/>
      <c r="E112" s="262"/>
      <c r="F112" s="263"/>
      <c r="G112" s="57">
        <v>175.57</v>
      </c>
      <c r="H112" s="58" t="s">
        <v>18</v>
      </c>
    </row>
    <row r="113" spans="1:8" ht="30" customHeight="1" thickBot="1" x14ac:dyDescent="0.3">
      <c r="A113" s="120" t="s">
        <v>36</v>
      </c>
      <c r="B113" s="307" t="s">
        <v>48</v>
      </c>
      <c r="C113" s="308"/>
      <c r="D113" s="308"/>
      <c r="E113" s="308"/>
      <c r="F113" s="308"/>
      <c r="G113" s="308"/>
      <c r="H113" s="309"/>
    </row>
    <row r="114" spans="1:8" ht="20.100000000000001" customHeight="1" x14ac:dyDescent="0.25">
      <c r="A114" s="305" t="s">
        <v>291</v>
      </c>
      <c r="B114" s="282" t="s">
        <v>292</v>
      </c>
      <c r="C114" s="272" t="s">
        <v>83</v>
      </c>
      <c r="D114" s="398" t="s">
        <v>84</v>
      </c>
      <c r="E114" s="398"/>
      <c r="F114" s="399"/>
      <c r="G114" s="306">
        <v>150.63</v>
      </c>
      <c r="H114" s="281" t="s">
        <v>3</v>
      </c>
    </row>
    <row r="115" spans="1:8" ht="20.100000000000001" customHeight="1" x14ac:dyDescent="0.25">
      <c r="A115" s="212"/>
      <c r="B115" s="283"/>
      <c r="C115" s="241"/>
      <c r="D115" s="270" t="s">
        <v>85</v>
      </c>
      <c r="E115" s="270"/>
      <c r="F115" s="271"/>
      <c r="G115" s="244"/>
      <c r="H115" s="253"/>
    </row>
    <row r="116" spans="1:8" ht="20.100000000000001" customHeight="1" x14ac:dyDescent="0.25">
      <c r="A116" s="212"/>
      <c r="B116" s="283"/>
      <c r="C116" s="140" t="s">
        <v>86</v>
      </c>
      <c r="D116" s="341" t="s">
        <v>87</v>
      </c>
      <c r="E116" s="341"/>
      <c r="F116" s="342"/>
      <c r="G116" s="244"/>
      <c r="H116" s="253"/>
    </row>
    <row r="117" spans="1:8" ht="20.100000000000001" customHeight="1" x14ac:dyDescent="0.25">
      <c r="A117" s="212"/>
      <c r="B117" s="283"/>
      <c r="C117" s="140" t="s">
        <v>88</v>
      </c>
      <c r="D117" s="341" t="s">
        <v>89</v>
      </c>
      <c r="E117" s="341"/>
      <c r="F117" s="342"/>
      <c r="G117" s="244"/>
      <c r="H117" s="253"/>
    </row>
    <row r="118" spans="1:8" ht="20.100000000000001" customHeight="1" x14ac:dyDescent="0.25">
      <c r="A118" s="213"/>
      <c r="B118" s="284"/>
      <c r="C118" s="140" t="s">
        <v>90</v>
      </c>
      <c r="D118" s="341" t="s">
        <v>91</v>
      </c>
      <c r="E118" s="341"/>
      <c r="F118" s="342"/>
      <c r="G118" s="243"/>
      <c r="H118" s="275"/>
    </row>
    <row r="119" spans="1:8" ht="30" customHeight="1" x14ac:dyDescent="0.25">
      <c r="A119" s="22" t="s">
        <v>39</v>
      </c>
      <c r="B119" s="229" t="s">
        <v>37</v>
      </c>
      <c r="C119" s="230"/>
      <c r="D119" s="230"/>
      <c r="E119" s="230"/>
      <c r="F119" s="230"/>
      <c r="G119" s="230"/>
      <c r="H119" s="231"/>
    </row>
    <row r="120" spans="1:8" ht="19.5" customHeight="1" x14ac:dyDescent="0.25">
      <c r="A120" s="397" t="s">
        <v>167</v>
      </c>
      <c r="B120" s="283" t="s">
        <v>166</v>
      </c>
      <c r="C120" s="352" t="s">
        <v>83</v>
      </c>
      <c r="D120" s="198" t="s">
        <v>97</v>
      </c>
      <c r="E120" s="198"/>
      <c r="F120" s="199"/>
      <c r="G120" s="173">
        <f>53.66+16.3+12+47.16+22.32+3.94+5.02+20.93+3.72</f>
        <v>185.05</v>
      </c>
      <c r="H120" s="253" t="s">
        <v>3</v>
      </c>
    </row>
    <row r="121" spans="1:8" ht="20.100000000000001" customHeight="1" x14ac:dyDescent="0.25">
      <c r="A121" s="201"/>
      <c r="B121" s="283"/>
      <c r="C121" s="353"/>
      <c r="D121" s="224" t="s">
        <v>98</v>
      </c>
      <c r="E121" s="224"/>
      <c r="F121" s="225"/>
      <c r="G121" s="173"/>
      <c r="H121" s="253"/>
    </row>
    <row r="122" spans="1:8" ht="20.100000000000001" customHeight="1" x14ac:dyDescent="0.25">
      <c r="A122" s="201"/>
      <c r="B122" s="283"/>
      <c r="C122" s="51" t="s">
        <v>99</v>
      </c>
      <c r="D122" s="204" t="s">
        <v>100</v>
      </c>
      <c r="E122" s="204"/>
      <c r="F122" s="205"/>
      <c r="G122" s="173"/>
      <c r="H122" s="253"/>
    </row>
    <row r="123" spans="1:8" ht="20.100000000000001" customHeight="1" x14ac:dyDescent="0.25">
      <c r="A123" s="201"/>
      <c r="B123" s="283"/>
      <c r="C123" s="51" t="s">
        <v>86</v>
      </c>
      <c r="D123" s="204" t="s">
        <v>87</v>
      </c>
      <c r="E123" s="204"/>
      <c r="F123" s="205"/>
      <c r="G123" s="173"/>
      <c r="H123" s="253"/>
    </row>
    <row r="124" spans="1:8" ht="20.100000000000001" customHeight="1" x14ac:dyDescent="0.25">
      <c r="A124" s="201"/>
      <c r="B124" s="283"/>
      <c r="C124" s="51" t="s">
        <v>101</v>
      </c>
      <c r="D124" s="204" t="s">
        <v>89</v>
      </c>
      <c r="E124" s="204"/>
      <c r="F124" s="205"/>
      <c r="G124" s="173"/>
      <c r="H124" s="253"/>
    </row>
    <row r="125" spans="1:8" ht="20.100000000000001" customHeight="1" x14ac:dyDescent="0.25">
      <c r="A125" s="201"/>
      <c r="B125" s="283"/>
      <c r="C125" s="351" t="s">
        <v>105</v>
      </c>
      <c r="D125" s="273" t="s">
        <v>203</v>
      </c>
      <c r="E125" s="273"/>
      <c r="F125" s="274"/>
      <c r="G125" s="173"/>
      <c r="H125" s="253"/>
    </row>
    <row r="126" spans="1:8" ht="20.100000000000001" customHeight="1" x14ac:dyDescent="0.25">
      <c r="A126" s="201"/>
      <c r="B126" s="283"/>
      <c r="C126" s="352"/>
      <c r="D126" s="193" t="s">
        <v>204</v>
      </c>
      <c r="E126" s="193"/>
      <c r="F126" s="194"/>
      <c r="G126" s="173"/>
      <c r="H126" s="253"/>
    </row>
    <row r="127" spans="1:8" ht="20.100000000000001" customHeight="1" x14ac:dyDescent="0.25">
      <c r="A127" s="201"/>
      <c r="B127" s="283"/>
      <c r="C127" s="352"/>
      <c r="D127" s="193" t="s">
        <v>205</v>
      </c>
      <c r="E127" s="193"/>
      <c r="F127" s="194"/>
      <c r="G127" s="173"/>
      <c r="H127" s="253"/>
    </row>
    <row r="128" spans="1:8" ht="20.100000000000001" customHeight="1" x14ac:dyDescent="0.25">
      <c r="A128" s="202"/>
      <c r="B128" s="284"/>
      <c r="C128" s="353"/>
      <c r="D128" s="270" t="s">
        <v>206</v>
      </c>
      <c r="E128" s="270"/>
      <c r="F128" s="271"/>
      <c r="G128" s="174"/>
      <c r="H128" s="275"/>
    </row>
    <row r="129" spans="1:8" ht="20.100000000000001" customHeight="1" x14ac:dyDescent="0.25">
      <c r="A129" s="200" t="s">
        <v>169</v>
      </c>
      <c r="B129" s="350" t="s">
        <v>168</v>
      </c>
      <c r="C129" s="351" t="s">
        <v>83</v>
      </c>
      <c r="D129" s="196" t="s">
        <v>97</v>
      </c>
      <c r="E129" s="196"/>
      <c r="F129" s="197"/>
      <c r="G129" s="172">
        <f>53.66+16.3+12+47.16+22.32+3.94+5.02+20.93+3.72</f>
        <v>185.05</v>
      </c>
      <c r="H129" s="252" t="s">
        <v>3</v>
      </c>
    </row>
    <row r="130" spans="1:8" ht="20.100000000000001" customHeight="1" x14ac:dyDescent="0.25">
      <c r="A130" s="201"/>
      <c r="B130" s="283"/>
      <c r="C130" s="353"/>
      <c r="D130" s="224" t="s">
        <v>98</v>
      </c>
      <c r="E130" s="224"/>
      <c r="F130" s="225"/>
      <c r="G130" s="173"/>
      <c r="H130" s="253"/>
    </row>
    <row r="131" spans="1:8" ht="20.100000000000001" customHeight="1" x14ac:dyDescent="0.25">
      <c r="A131" s="201"/>
      <c r="B131" s="283"/>
      <c r="C131" s="51" t="s">
        <v>99</v>
      </c>
      <c r="D131" s="204" t="s">
        <v>100</v>
      </c>
      <c r="E131" s="204"/>
      <c r="F131" s="205"/>
      <c r="G131" s="173"/>
      <c r="H131" s="253"/>
    </row>
    <row r="132" spans="1:8" ht="20.100000000000001" customHeight="1" x14ac:dyDescent="0.25">
      <c r="A132" s="201"/>
      <c r="B132" s="283"/>
      <c r="C132" s="51" t="s">
        <v>86</v>
      </c>
      <c r="D132" s="204" t="s">
        <v>87</v>
      </c>
      <c r="E132" s="204"/>
      <c r="F132" s="205"/>
      <c r="G132" s="173"/>
      <c r="H132" s="253"/>
    </row>
    <row r="133" spans="1:8" ht="20.100000000000001" customHeight="1" x14ac:dyDescent="0.25">
      <c r="A133" s="201"/>
      <c r="B133" s="283"/>
      <c r="C133" s="51" t="s">
        <v>101</v>
      </c>
      <c r="D133" s="204" t="s">
        <v>89</v>
      </c>
      <c r="E133" s="204"/>
      <c r="F133" s="205"/>
      <c r="G133" s="173"/>
      <c r="H133" s="253"/>
    </row>
    <row r="134" spans="1:8" ht="20.100000000000001" customHeight="1" x14ac:dyDescent="0.25">
      <c r="A134" s="201"/>
      <c r="B134" s="283"/>
      <c r="C134" s="351" t="s">
        <v>105</v>
      </c>
      <c r="D134" s="273" t="s">
        <v>203</v>
      </c>
      <c r="E134" s="273"/>
      <c r="F134" s="274"/>
      <c r="G134" s="173"/>
      <c r="H134" s="253"/>
    </row>
    <row r="135" spans="1:8" ht="20.100000000000001" customHeight="1" x14ac:dyDescent="0.25">
      <c r="A135" s="201"/>
      <c r="B135" s="283"/>
      <c r="C135" s="352"/>
      <c r="D135" s="193" t="s">
        <v>204</v>
      </c>
      <c r="E135" s="193"/>
      <c r="F135" s="194"/>
      <c r="G135" s="173"/>
      <c r="H135" s="253"/>
    </row>
    <row r="136" spans="1:8" ht="20.100000000000001" customHeight="1" x14ac:dyDescent="0.25">
      <c r="A136" s="201"/>
      <c r="B136" s="283"/>
      <c r="C136" s="352"/>
      <c r="D136" s="193" t="s">
        <v>205</v>
      </c>
      <c r="E136" s="193"/>
      <c r="F136" s="194"/>
      <c r="G136" s="173"/>
      <c r="H136" s="253"/>
    </row>
    <row r="137" spans="1:8" ht="20.100000000000001" customHeight="1" x14ac:dyDescent="0.25">
      <c r="A137" s="202"/>
      <c r="B137" s="284"/>
      <c r="C137" s="353"/>
      <c r="D137" s="270" t="s">
        <v>206</v>
      </c>
      <c r="E137" s="270"/>
      <c r="F137" s="271"/>
      <c r="G137" s="174"/>
      <c r="H137" s="275"/>
    </row>
    <row r="138" spans="1:8" ht="20.100000000000001" customHeight="1" x14ac:dyDescent="0.25">
      <c r="A138" s="211" t="s">
        <v>293</v>
      </c>
      <c r="B138" s="350" t="s">
        <v>56</v>
      </c>
      <c r="C138" s="360" t="s">
        <v>106</v>
      </c>
      <c r="D138" s="361"/>
      <c r="E138" s="361"/>
      <c r="F138" s="362"/>
      <c r="G138" s="242">
        <f>151.44-10.81</f>
        <v>140.63</v>
      </c>
      <c r="H138" s="252" t="s">
        <v>18</v>
      </c>
    </row>
    <row r="139" spans="1:8" ht="20.100000000000001" customHeight="1" x14ac:dyDescent="0.25">
      <c r="A139" s="212"/>
      <c r="B139" s="283"/>
      <c r="C139" s="351" t="s">
        <v>83</v>
      </c>
      <c r="D139" s="196" t="s">
        <v>97</v>
      </c>
      <c r="E139" s="196"/>
      <c r="F139" s="197"/>
      <c r="G139" s="244"/>
      <c r="H139" s="253"/>
    </row>
    <row r="140" spans="1:8" ht="20.100000000000001" customHeight="1" x14ac:dyDescent="0.25">
      <c r="A140" s="212"/>
      <c r="B140" s="283"/>
      <c r="C140" s="353"/>
      <c r="D140" s="224" t="s">
        <v>98</v>
      </c>
      <c r="E140" s="224"/>
      <c r="F140" s="225"/>
      <c r="G140" s="244"/>
      <c r="H140" s="253"/>
    </row>
    <row r="141" spans="1:8" ht="20.100000000000001" customHeight="1" x14ac:dyDescent="0.25">
      <c r="A141" s="212"/>
      <c r="B141" s="283"/>
      <c r="C141" s="51" t="s">
        <v>99</v>
      </c>
      <c r="D141" s="204" t="s">
        <v>100</v>
      </c>
      <c r="E141" s="204"/>
      <c r="F141" s="205"/>
      <c r="G141" s="244"/>
      <c r="H141" s="253"/>
    </row>
    <row r="142" spans="1:8" ht="20.100000000000001" customHeight="1" x14ac:dyDescent="0.25">
      <c r="A142" s="212"/>
      <c r="B142" s="283"/>
      <c r="C142" s="51" t="s">
        <v>86</v>
      </c>
      <c r="D142" s="204" t="s">
        <v>87</v>
      </c>
      <c r="E142" s="204"/>
      <c r="F142" s="205"/>
      <c r="G142" s="244"/>
      <c r="H142" s="253"/>
    </row>
    <row r="143" spans="1:8" ht="20.100000000000001" customHeight="1" x14ac:dyDescent="0.25">
      <c r="A143" s="212"/>
      <c r="B143" s="283"/>
      <c r="C143" s="51" t="s">
        <v>101</v>
      </c>
      <c r="D143" s="204" t="s">
        <v>89</v>
      </c>
      <c r="E143" s="204"/>
      <c r="F143" s="205"/>
      <c r="G143" s="244"/>
      <c r="H143" s="253"/>
    </row>
    <row r="144" spans="1:8" ht="20.100000000000001" customHeight="1" x14ac:dyDescent="0.25">
      <c r="A144" s="212"/>
      <c r="B144" s="283"/>
      <c r="C144" s="357" t="s">
        <v>104</v>
      </c>
      <c r="D144" s="358"/>
      <c r="E144" s="358"/>
      <c r="F144" s="359"/>
      <c r="G144" s="244"/>
      <c r="H144" s="253"/>
    </row>
    <row r="145" spans="1:8" ht="20.100000000000001" customHeight="1" x14ac:dyDescent="0.25">
      <c r="A145" s="212"/>
      <c r="B145" s="283"/>
      <c r="C145" s="52" t="s">
        <v>78</v>
      </c>
      <c r="D145" s="358" t="s">
        <v>102</v>
      </c>
      <c r="E145" s="358"/>
      <c r="F145" s="359"/>
      <c r="G145" s="244"/>
      <c r="H145" s="253"/>
    </row>
    <row r="146" spans="1:8" ht="20.100000000000001" customHeight="1" x14ac:dyDescent="0.25">
      <c r="A146" s="212"/>
      <c r="B146" s="283"/>
      <c r="C146" s="52" t="s">
        <v>79</v>
      </c>
      <c r="D146" s="358" t="s">
        <v>103</v>
      </c>
      <c r="E146" s="358"/>
      <c r="F146" s="359"/>
      <c r="G146" s="243"/>
      <c r="H146" s="275"/>
    </row>
    <row r="147" spans="1:8" ht="20.100000000000001" customHeight="1" x14ac:dyDescent="0.25">
      <c r="A147" s="211" t="s">
        <v>294</v>
      </c>
      <c r="B147" s="350" t="s">
        <v>38</v>
      </c>
      <c r="C147" s="351" t="s">
        <v>105</v>
      </c>
      <c r="D147" s="273" t="s">
        <v>203</v>
      </c>
      <c r="E147" s="273"/>
      <c r="F147" s="274"/>
      <c r="G147" s="242">
        <v>33.6</v>
      </c>
      <c r="H147" s="252" t="s">
        <v>3</v>
      </c>
    </row>
    <row r="148" spans="1:8" ht="20.100000000000001" customHeight="1" x14ac:dyDescent="0.25">
      <c r="A148" s="212"/>
      <c r="B148" s="283"/>
      <c r="C148" s="352"/>
      <c r="D148" s="193" t="s">
        <v>204</v>
      </c>
      <c r="E148" s="193"/>
      <c r="F148" s="194"/>
      <c r="G148" s="244"/>
      <c r="H148" s="253"/>
    </row>
    <row r="149" spans="1:8" ht="20.100000000000001" customHeight="1" x14ac:dyDescent="0.25">
      <c r="A149" s="212"/>
      <c r="B149" s="283"/>
      <c r="C149" s="352"/>
      <c r="D149" s="193" t="s">
        <v>205</v>
      </c>
      <c r="E149" s="193"/>
      <c r="F149" s="194"/>
      <c r="G149" s="244"/>
      <c r="H149" s="253"/>
    </row>
    <row r="150" spans="1:8" ht="20.100000000000001" customHeight="1" x14ac:dyDescent="0.25">
      <c r="A150" s="213"/>
      <c r="B150" s="284"/>
      <c r="C150" s="353"/>
      <c r="D150" s="270" t="s">
        <v>206</v>
      </c>
      <c r="E150" s="270"/>
      <c r="F150" s="271"/>
      <c r="G150" s="243"/>
      <c r="H150" s="275"/>
    </row>
    <row r="151" spans="1:8" ht="30" customHeight="1" x14ac:dyDescent="0.25">
      <c r="A151" s="45" t="s">
        <v>41</v>
      </c>
      <c r="B151" s="316" t="s">
        <v>13</v>
      </c>
      <c r="C151" s="230"/>
      <c r="D151" s="230"/>
      <c r="E151" s="230"/>
      <c r="F151" s="230"/>
      <c r="G151" s="230"/>
      <c r="H151" s="231"/>
    </row>
    <row r="152" spans="1:8" ht="28.5" customHeight="1" x14ac:dyDescent="0.25">
      <c r="A152" s="211" t="s">
        <v>302</v>
      </c>
      <c r="B152" s="183" t="s">
        <v>301</v>
      </c>
      <c r="C152" s="317" t="s">
        <v>92</v>
      </c>
      <c r="D152" s="317"/>
      <c r="E152" s="317"/>
      <c r="F152" s="317"/>
      <c r="G152" s="242">
        <v>16.5</v>
      </c>
      <c r="H152" s="287" t="s">
        <v>3</v>
      </c>
    </row>
    <row r="153" spans="1:8" ht="28.5" customHeight="1" thickBot="1" x14ac:dyDescent="0.3">
      <c r="A153" s="402"/>
      <c r="B153" s="403"/>
      <c r="C153" s="404" t="s">
        <v>93</v>
      </c>
      <c r="D153" s="404"/>
      <c r="E153" s="404"/>
      <c r="F153" s="404"/>
      <c r="G153" s="251"/>
      <c r="H153" s="366"/>
    </row>
    <row r="154" spans="1:8" ht="38.25" customHeight="1" x14ac:dyDescent="0.25">
      <c r="A154" s="305" t="s">
        <v>298</v>
      </c>
      <c r="B154" s="364" t="s">
        <v>297</v>
      </c>
      <c r="C154" s="401" t="s">
        <v>94</v>
      </c>
      <c r="D154" s="401"/>
      <c r="E154" s="401"/>
      <c r="F154" s="401"/>
      <c r="G154" s="306">
        <v>4</v>
      </c>
      <c r="H154" s="281" t="s">
        <v>1</v>
      </c>
    </row>
    <row r="155" spans="1:8" ht="36" customHeight="1" x14ac:dyDescent="0.25">
      <c r="A155" s="213"/>
      <c r="B155" s="228"/>
      <c r="C155" s="241" t="s">
        <v>95</v>
      </c>
      <c r="D155" s="224"/>
      <c r="E155" s="224"/>
      <c r="F155" s="225"/>
      <c r="G155" s="243"/>
      <c r="H155" s="275"/>
    </row>
    <row r="156" spans="1:8" ht="51" x14ac:dyDescent="0.25">
      <c r="A156" s="23" t="s">
        <v>300</v>
      </c>
      <c r="B156" s="70" t="s">
        <v>299</v>
      </c>
      <c r="C156" s="203" t="s">
        <v>96</v>
      </c>
      <c r="D156" s="204"/>
      <c r="E156" s="204"/>
      <c r="F156" s="205"/>
      <c r="G156" s="25">
        <v>1</v>
      </c>
      <c r="H156" s="50" t="s">
        <v>1</v>
      </c>
    </row>
    <row r="157" spans="1:8" ht="20.100000000000001" customHeight="1" x14ac:dyDescent="0.25">
      <c r="A157" s="212" t="s">
        <v>296</v>
      </c>
      <c r="B157" s="221" t="s">
        <v>295</v>
      </c>
      <c r="C157" s="400" t="s">
        <v>394</v>
      </c>
      <c r="D157" s="198"/>
      <c r="E157" s="198"/>
      <c r="F157" s="199"/>
      <c r="G157" s="244">
        <v>9.4499999999999993</v>
      </c>
      <c r="H157" s="253" t="s">
        <v>3</v>
      </c>
    </row>
    <row r="158" spans="1:8" ht="20.100000000000001" customHeight="1" x14ac:dyDescent="0.25">
      <c r="A158" s="213"/>
      <c r="B158" s="228"/>
      <c r="C158" s="241" t="s">
        <v>393</v>
      </c>
      <c r="D158" s="224"/>
      <c r="E158" s="224"/>
      <c r="F158" s="225"/>
      <c r="G158" s="243"/>
      <c r="H158" s="275"/>
    </row>
    <row r="159" spans="1:8" ht="76.5" x14ac:dyDescent="0.25">
      <c r="A159" s="24" t="s">
        <v>163</v>
      </c>
      <c r="B159" s="15" t="s">
        <v>162</v>
      </c>
      <c r="C159" s="238" t="s">
        <v>80</v>
      </c>
      <c r="D159" s="239"/>
      <c r="E159" s="239"/>
      <c r="F159" s="240"/>
      <c r="G159" s="26">
        <v>36</v>
      </c>
      <c r="H159" s="14" t="s">
        <v>2</v>
      </c>
    </row>
    <row r="160" spans="1:8" ht="30" customHeight="1" x14ac:dyDescent="0.25">
      <c r="A160" s="24" t="s">
        <v>161</v>
      </c>
      <c r="B160" s="71" t="s">
        <v>160</v>
      </c>
      <c r="C160" s="203" t="s">
        <v>80</v>
      </c>
      <c r="D160" s="204"/>
      <c r="E160" s="204"/>
      <c r="F160" s="205"/>
      <c r="G160" s="25">
        <v>11</v>
      </c>
      <c r="H160" s="50" t="s">
        <v>2</v>
      </c>
    </row>
    <row r="161" spans="1:8" s="13" customFormat="1" ht="30" customHeight="1" x14ac:dyDescent="0.25">
      <c r="A161" s="164" t="s">
        <v>303</v>
      </c>
      <c r="B161" s="220" t="s">
        <v>304</v>
      </c>
      <c r="C161" s="189" t="s">
        <v>395</v>
      </c>
      <c r="D161" s="190"/>
      <c r="E161" s="190"/>
      <c r="F161" s="191"/>
      <c r="G161" s="165">
        <v>14.48</v>
      </c>
      <c r="H161" s="167" t="s">
        <v>18</v>
      </c>
    </row>
    <row r="162" spans="1:8" s="13" customFormat="1" ht="30" customHeight="1" x14ac:dyDescent="0.25">
      <c r="A162" s="163"/>
      <c r="B162" s="228"/>
      <c r="C162" s="169" t="s">
        <v>396</v>
      </c>
      <c r="D162" s="170"/>
      <c r="E162" s="170"/>
      <c r="F162" s="171"/>
      <c r="G162" s="166"/>
      <c r="H162" s="168"/>
    </row>
    <row r="163" spans="1:8" ht="30" customHeight="1" x14ac:dyDescent="0.25">
      <c r="A163" s="24" t="s">
        <v>305</v>
      </c>
      <c r="B163" s="71" t="s">
        <v>306</v>
      </c>
      <c r="C163" s="203" t="s">
        <v>310</v>
      </c>
      <c r="D163" s="204"/>
      <c r="E163" s="204"/>
      <c r="F163" s="205"/>
      <c r="G163" s="25">
        <v>6</v>
      </c>
      <c r="H163" s="50" t="s">
        <v>1</v>
      </c>
    </row>
    <row r="164" spans="1:8" ht="30" customHeight="1" x14ac:dyDescent="0.25">
      <c r="A164" s="24" t="s">
        <v>307</v>
      </c>
      <c r="B164" s="71" t="s">
        <v>308</v>
      </c>
      <c r="C164" s="203" t="s">
        <v>309</v>
      </c>
      <c r="D164" s="204"/>
      <c r="E164" s="204"/>
      <c r="F164" s="205"/>
      <c r="G164" s="25">
        <v>1</v>
      </c>
      <c r="H164" s="50" t="s">
        <v>1</v>
      </c>
    </row>
    <row r="165" spans="1:8" ht="30" customHeight="1" x14ac:dyDescent="0.25">
      <c r="A165" s="22" t="s">
        <v>43</v>
      </c>
      <c r="B165" s="229" t="s">
        <v>40</v>
      </c>
      <c r="C165" s="230"/>
      <c r="D165" s="333"/>
      <c r="E165" s="333"/>
      <c r="F165" s="333"/>
      <c r="G165" s="230"/>
      <c r="H165" s="231"/>
    </row>
    <row r="166" spans="1:8" ht="30" customHeight="1" x14ac:dyDescent="0.25">
      <c r="A166" s="38" t="s">
        <v>255</v>
      </c>
      <c r="B166" s="235" t="s">
        <v>427</v>
      </c>
      <c r="C166" s="236"/>
      <c r="D166" s="236"/>
      <c r="E166" s="236"/>
      <c r="F166" s="236"/>
      <c r="G166" s="236"/>
      <c r="H166" s="237"/>
    </row>
    <row r="167" spans="1:8" ht="38.25" x14ac:dyDescent="0.25">
      <c r="A167" s="24" t="s">
        <v>313</v>
      </c>
      <c r="B167" s="21" t="s">
        <v>208</v>
      </c>
      <c r="C167" s="206" t="s">
        <v>207</v>
      </c>
      <c r="D167" s="207"/>
      <c r="E167" s="207"/>
      <c r="F167" s="208"/>
      <c r="G167" s="28">
        <f>14.81*8.14</f>
        <v>120.55340000000001</v>
      </c>
      <c r="H167" s="80" t="s">
        <v>18</v>
      </c>
    </row>
    <row r="168" spans="1:8" s="13" customFormat="1" ht="30" customHeight="1" x14ac:dyDescent="0.25">
      <c r="A168" s="200" t="s">
        <v>311</v>
      </c>
      <c r="B168" s="183" t="s">
        <v>312</v>
      </c>
      <c r="C168" s="186" t="s">
        <v>405</v>
      </c>
      <c r="D168" s="176" t="s">
        <v>398</v>
      </c>
      <c r="E168" s="177"/>
      <c r="F168" s="177"/>
      <c r="G168" s="172">
        <v>139.77000000000001</v>
      </c>
      <c r="H168" s="180" t="s">
        <v>18</v>
      </c>
    </row>
    <row r="169" spans="1:8" s="13" customFormat="1" ht="30" customHeight="1" x14ac:dyDescent="0.25">
      <c r="A169" s="201"/>
      <c r="B169" s="184"/>
      <c r="C169" s="187"/>
      <c r="D169" s="176" t="s">
        <v>399</v>
      </c>
      <c r="E169" s="177"/>
      <c r="F169" s="177"/>
      <c r="G169" s="173"/>
      <c r="H169" s="181"/>
    </row>
    <row r="170" spans="1:8" s="13" customFormat="1" ht="30" customHeight="1" x14ac:dyDescent="0.25">
      <c r="A170" s="201"/>
      <c r="B170" s="184"/>
      <c r="C170" s="187"/>
      <c r="D170" s="176" t="s">
        <v>404</v>
      </c>
      <c r="E170" s="177"/>
      <c r="F170" s="177"/>
      <c r="G170" s="173"/>
      <c r="H170" s="181"/>
    </row>
    <row r="171" spans="1:8" s="13" customFormat="1" ht="30" customHeight="1" x14ac:dyDescent="0.25">
      <c r="A171" s="201"/>
      <c r="B171" s="184"/>
      <c r="C171" s="187"/>
      <c r="D171" s="176" t="s">
        <v>403</v>
      </c>
      <c r="E171" s="177"/>
      <c r="F171" s="177"/>
      <c r="G171" s="173"/>
      <c r="H171" s="181"/>
    </row>
    <row r="172" spans="1:8" s="13" customFormat="1" ht="30" customHeight="1" x14ac:dyDescent="0.25">
      <c r="A172" s="201"/>
      <c r="B172" s="184"/>
      <c r="C172" s="187"/>
      <c r="D172" s="176" t="s">
        <v>401</v>
      </c>
      <c r="E172" s="177"/>
      <c r="F172" s="177"/>
      <c r="G172" s="173"/>
      <c r="H172" s="181"/>
    </row>
    <row r="173" spans="1:8" s="13" customFormat="1" ht="30" customHeight="1" x14ac:dyDescent="0.25">
      <c r="A173" s="201"/>
      <c r="B173" s="184"/>
      <c r="C173" s="187"/>
      <c r="D173" s="176" t="s">
        <v>402</v>
      </c>
      <c r="E173" s="177"/>
      <c r="F173" s="177"/>
      <c r="G173" s="173"/>
      <c r="H173" s="181"/>
    </row>
    <row r="174" spans="1:8" s="13" customFormat="1" ht="30" customHeight="1" x14ac:dyDescent="0.25">
      <c r="A174" s="202"/>
      <c r="B174" s="185"/>
      <c r="C174" s="188"/>
      <c r="D174" s="178" t="s">
        <v>400</v>
      </c>
      <c r="E174" s="179"/>
      <c r="F174" s="179"/>
      <c r="G174" s="174"/>
      <c r="H174" s="182"/>
    </row>
    <row r="175" spans="1:8" s="13" customFormat="1" ht="45" customHeight="1" x14ac:dyDescent="0.25">
      <c r="A175" s="164" t="s">
        <v>428</v>
      </c>
      <c r="B175" s="183" t="s">
        <v>429</v>
      </c>
      <c r="C175" s="155" t="s">
        <v>406</v>
      </c>
      <c r="D175" s="209" t="s">
        <v>397</v>
      </c>
      <c r="E175" s="210"/>
      <c r="F175" s="210"/>
      <c r="G175" s="172">
        <v>194.97</v>
      </c>
      <c r="H175" s="175" t="s">
        <v>18</v>
      </c>
    </row>
    <row r="176" spans="1:8" s="13" customFormat="1" ht="30" customHeight="1" x14ac:dyDescent="0.25">
      <c r="A176" s="162"/>
      <c r="B176" s="184"/>
      <c r="C176" s="187" t="s">
        <v>405</v>
      </c>
      <c r="D176" s="176" t="s">
        <v>408</v>
      </c>
      <c r="E176" s="177"/>
      <c r="F176" s="177"/>
      <c r="G176" s="173"/>
      <c r="H176" s="175"/>
    </row>
    <row r="177" spans="1:8" s="13" customFormat="1" ht="30" customHeight="1" x14ac:dyDescent="0.25">
      <c r="A177" s="162"/>
      <c r="B177" s="184"/>
      <c r="C177" s="187"/>
      <c r="D177" s="176" t="s">
        <v>409</v>
      </c>
      <c r="E177" s="177"/>
      <c r="F177" s="177"/>
      <c r="G177" s="173"/>
      <c r="H177" s="175"/>
    </row>
    <row r="178" spans="1:8" s="13" customFormat="1" ht="30" customHeight="1" x14ac:dyDescent="0.25">
      <c r="A178" s="162"/>
      <c r="B178" s="184"/>
      <c r="C178" s="187"/>
      <c r="D178" s="176" t="s">
        <v>410</v>
      </c>
      <c r="E178" s="177"/>
      <c r="F178" s="177"/>
      <c r="G178" s="173"/>
      <c r="H178" s="175"/>
    </row>
    <row r="179" spans="1:8" s="13" customFormat="1" ht="30" customHeight="1" thickBot="1" x14ac:dyDescent="0.3">
      <c r="A179" s="223"/>
      <c r="B179" s="403"/>
      <c r="C179" s="405"/>
      <c r="D179" s="406" t="s">
        <v>407</v>
      </c>
      <c r="E179" s="407"/>
      <c r="F179" s="407"/>
      <c r="G179" s="408"/>
      <c r="H179" s="409"/>
    </row>
    <row r="180" spans="1:8" ht="30" customHeight="1" x14ac:dyDescent="0.25">
      <c r="A180" s="96" t="s">
        <v>256</v>
      </c>
      <c r="B180" s="411" t="s">
        <v>69</v>
      </c>
      <c r="C180" s="412"/>
      <c r="D180" s="412"/>
      <c r="E180" s="412"/>
      <c r="F180" s="412"/>
      <c r="G180" s="412"/>
      <c r="H180" s="413"/>
    </row>
    <row r="181" spans="1:8" s="13" customFormat="1" ht="51" x14ac:dyDescent="0.25">
      <c r="A181" s="24" t="s">
        <v>173</v>
      </c>
      <c r="B181" s="60" t="s">
        <v>172</v>
      </c>
      <c r="C181" s="261" t="s">
        <v>82</v>
      </c>
      <c r="D181" s="262"/>
      <c r="E181" s="262"/>
      <c r="F181" s="263"/>
      <c r="G181" s="57">
        <v>456.97</v>
      </c>
      <c r="H181" s="58" t="s">
        <v>18</v>
      </c>
    </row>
    <row r="182" spans="1:8" s="13" customFormat="1" ht="48.75" customHeight="1" x14ac:dyDescent="0.25">
      <c r="A182" s="152" t="s">
        <v>171</v>
      </c>
      <c r="B182" s="71" t="s">
        <v>170</v>
      </c>
      <c r="C182" s="410" t="s">
        <v>82</v>
      </c>
      <c r="D182" s="368"/>
      <c r="E182" s="368"/>
      <c r="F182" s="369"/>
      <c r="G182" s="158">
        <v>201.76</v>
      </c>
      <c r="H182" s="159" t="s">
        <v>18</v>
      </c>
    </row>
    <row r="183" spans="1:8" s="13" customFormat="1" ht="38.25" x14ac:dyDescent="0.25">
      <c r="A183" s="24" t="s">
        <v>175</v>
      </c>
      <c r="B183" s="60" t="s">
        <v>174</v>
      </c>
      <c r="C183" s="365" t="s">
        <v>176</v>
      </c>
      <c r="D183" s="365"/>
      <c r="E183" s="365"/>
      <c r="F183" s="365"/>
      <c r="G183" s="57">
        <v>121.99</v>
      </c>
      <c r="H183" s="58" t="s">
        <v>18</v>
      </c>
    </row>
    <row r="184" spans="1:8" s="13" customFormat="1" ht="30" customHeight="1" x14ac:dyDescent="0.25">
      <c r="A184" s="24" t="s">
        <v>314</v>
      </c>
      <c r="B184" s="60" t="s">
        <v>81</v>
      </c>
      <c r="C184" s="365" t="s">
        <v>176</v>
      </c>
      <c r="D184" s="365"/>
      <c r="E184" s="365"/>
      <c r="F184" s="365"/>
      <c r="G184" s="57">
        <v>130.81</v>
      </c>
      <c r="H184" s="58" t="s">
        <v>18</v>
      </c>
    </row>
    <row r="185" spans="1:8" ht="30" customHeight="1" x14ac:dyDescent="0.25">
      <c r="A185" s="38" t="s">
        <v>411</v>
      </c>
      <c r="B185" s="334" t="s">
        <v>412</v>
      </c>
      <c r="C185" s="335"/>
      <c r="D185" s="335"/>
      <c r="E185" s="335"/>
      <c r="F185" s="335"/>
      <c r="G185" s="335"/>
      <c r="H185" s="336"/>
    </row>
    <row r="186" spans="1:8" s="13" customFormat="1" ht="30" customHeight="1" x14ac:dyDescent="0.25">
      <c r="A186" s="24" t="s">
        <v>441</v>
      </c>
      <c r="B186" s="60" t="s">
        <v>440</v>
      </c>
      <c r="C186" s="74" t="s">
        <v>413</v>
      </c>
      <c r="D186" s="207" t="s">
        <v>414</v>
      </c>
      <c r="E186" s="207"/>
      <c r="F186" s="208"/>
      <c r="G186" s="57">
        <v>4</v>
      </c>
      <c r="H186" s="58" t="s">
        <v>18</v>
      </c>
    </row>
    <row r="187" spans="1:8" ht="30" customHeight="1" x14ac:dyDescent="0.25">
      <c r="A187" s="22" t="s">
        <v>44</v>
      </c>
      <c r="B187" s="229" t="s">
        <v>249</v>
      </c>
      <c r="C187" s="230"/>
      <c r="D187" s="230"/>
      <c r="E187" s="230"/>
      <c r="F187" s="230"/>
      <c r="G187" s="230"/>
      <c r="H187" s="231"/>
    </row>
    <row r="188" spans="1:8" ht="51" x14ac:dyDescent="0.25">
      <c r="A188" s="24" t="s">
        <v>443</v>
      </c>
      <c r="B188" s="21" t="s">
        <v>442</v>
      </c>
      <c r="C188" s="206" t="s">
        <v>200</v>
      </c>
      <c r="D188" s="207"/>
      <c r="E188" s="207"/>
      <c r="F188" s="208"/>
      <c r="G188" s="28">
        <v>4</v>
      </c>
      <c r="H188" s="80" t="s">
        <v>1</v>
      </c>
    </row>
    <row r="189" spans="1:8" ht="140.25" x14ac:dyDescent="0.25">
      <c r="A189" s="24">
        <v>91785</v>
      </c>
      <c r="B189" s="21" t="s">
        <v>178</v>
      </c>
      <c r="C189" s="206" t="s">
        <v>200</v>
      </c>
      <c r="D189" s="207"/>
      <c r="E189" s="207"/>
      <c r="F189" s="208"/>
      <c r="G189" s="28">
        <f>28.2+5.55+5.43</f>
        <v>39.18</v>
      </c>
      <c r="H189" s="80" t="s">
        <v>2</v>
      </c>
    </row>
    <row r="190" spans="1:8" ht="140.25" x14ac:dyDescent="0.25">
      <c r="A190" s="24">
        <v>91786</v>
      </c>
      <c r="B190" s="21" t="s">
        <v>179</v>
      </c>
      <c r="C190" s="206" t="s">
        <v>200</v>
      </c>
      <c r="D190" s="207"/>
      <c r="E190" s="207"/>
      <c r="F190" s="208"/>
      <c r="G190" s="28">
        <v>34.36</v>
      </c>
      <c r="H190" s="80" t="s">
        <v>2</v>
      </c>
    </row>
    <row r="191" spans="1:8" ht="63.75" x14ac:dyDescent="0.25">
      <c r="A191" s="24">
        <v>89353</v>
      </c>
      <c r="B191" s="21" t="s">
        <v>192</v>
      </c>
      <c r="C191" s="206" t="s">
        <v>200</v>
      </c>
      <c r="D191" s="207"/>
      <c r="E191" s="207"/>
      <c r="F191" s="208"/>
      <c r="G191" s="28">
        <v>2</v>
      </c>
      <c r="H191" s="80" t="s">
        <v>195</v>
      </c>
    </row>
    <row r="192" spans="1:8" ht="76.5" x14ac:dyDescent="0.25">
      <c r="A192" s="24" t="s">
        <v>316</v>
      </c>
      <c r="B192" s="21" t="s">
        <v>180</v>
      </c>
      <c r="C192" s="206" t="s">
        <v>200</v>
      </c>
      <c r="D192" s="207"/>
      <c r="E192" s="207"/>
      <c r="F192" s="208"/>
      <c r="G192" s="28">
        <v>8</v>
      </c>
      <c r="H192" s="80" t="s">
        <v>195</v>
      </c>
    </row>
    <row r="193" spans="1:8" ht="51.75" thickBot="1" x14ac:dyDescent="0.3">
      <c r="A193" s="66" t="s">
        <v>315</v>
      </c>
      <c r="B193" s="121" t="s">
        <v>193</v>
      </c>
      <c r="C193" s="264" t="s">
        <v>200</v>
      </c>
      <c r="D193" s="265"/>
      <c r="E193" s="265"/>
      <c r="F193" s="266"/>
      <c r="G193" s="110">
        <v>8</v>
      </c>
      <c r="H193" s="108" t="s">
        <v>195</v>
      </c>
    </row>
    <row r="194" spans="1:8" ht="89.25" x14ac:dyDescent="0.25">
      <c r="A194" s="101">
        <v>89383</v>
      </c>
      <c r="B194" s="102" t="s">
        <v>194</v>
      </c>
      <c r="C194" s="267" t="s">
        <v>200</v>
      </c>
      <c r="D194" s="268"/>
      <c r="E194" s="268"/>
      <c r="F194" s="269"/>
      <c r="G194" s="392">
        <v>2</v>
      </c>
      <c r="H194" s="104" t="s">
        <v>195</v>
      </c>
    </row>
    <row r="195" spans="1:8" ht="153" x14ac:dyDescent="0.25">
      <c r="A195" s="152">
        <v>91792</v>
      </c>
      <c r="B195" s="386" t="s">
        <v>181</v>
      </c>
      <c r="C195" s="188" t="s">
        <v>200</v>
      </c>
      <c r="D195" s="387"/>
      <c r="E195" s="387"/>
      <c r="F195" s="178"/>
      <c r="G195" s="139">
        <v>18.5</v>
      </c>
      <c r="H195" s="154" t="s">
        <v>2</v>
      </c>
    </row>
    <row r="196" spans="1:8" ht="153" x14ac:dyDescent="0.25">
      <c r="A196" s="24">
        <v>91793</v>
      </c>
      <c r="B196" s="21" t="s">
        <v>182</v>
      </c>
      <c r="C196" s="206" t="s">
        <v>200</v>
      </c>
      <c r="D196" s="207"/>
      <c r="E196" s="207"/>
      <c r="F196" s="208"/>
      <c r="G196" s="28">
        <v>21.66</v>
      </c>
      <c r="H196" s="80" t="s">
        <v>2</v>
      </c>
    </row>
    <row r="197" spans="1:8" ht="153" x14ac:dyDescent="0.25">
      <c r="A197" s="24">
        <v>91795</v>
      </c>
      <c r="B197" s="21" t="s">
        <v>183</v>
      </c>
      <c r="C197" s="206" t="s">
        <v>200</v>
      </c>
      <c r="D197" s="207"/>
      <c r="E197" s="207"/>
      <c r="F197" s="208"/>
      <c r="G197" s="28">
        <v>41.25</v>
      </c>
      <c r="H197" s="80" t="s">
        <v>2</v>
      </c>
    </row>
    <row r="198" spans="1:8" ht="89.25" x14ac:dyDescent="0.25">
      <c r="A198" s="24">
        <v>89707</v>
      </c>
      <c r="B198" s="21" t="s">
        <v>184</v>
      </c>
      <c r="C198" s="206" t="s">
        <v>200</v>
      </c>
      <c r="D198" s="207"/>
      <c r="E198" s="207"/>
      <c r="F198" s="208"/>
      <c r="G198" s="28">
        <v>5</v>
      </c>
      <c r="H198" s="80" t="s">
        <v>195</v>
      </c>
    </row>
    <row r="199" spans="1:8" ht="63.75" x14ac:dyDescent="0.25">
      <c r="A199" s="24" t="s">
        <v>196</v>
      </c>
      <c r="B199" s="21" t="s">
        <v>185</v>
      </c>
      <c r="C199" s="206" t="s">
        <v>200</v>
      </c>
      <c r="D199" s="207"/>
      <c r="E199" s="207"/>
      <c r="F199" s="208"/>
      <c r="G199" s="28">
        <v>2</v>
      </c>
      <c r="H199" s="80" t="s">
        <v>195</v>
      </c>
    </row>
    <row r="200" spans="1:8" ht="38.25" x14ac:dyDescent="0.25">
      <c r="A200" s="24">
        <v>72289</v>
      </c>
      <c r="B200" s="21" t="s">
        <v>186</v>
      </c>
      <c r="C200" s="206" t="s">
        <v>200</v>
      </c>
      <c r="D200" s="207"/>
      <c r="E200" s="207"/>
      <c r="F200" s="208"/>
      <c r="G200" s="28">
        <v>5</v>
      </c>
      <c r="H200" s="80" t="s">
        <v>195</v>
      </c>
    </row>
    <row r="201" spans="1:8" ht="30" customHeight="1" x14ac:dyDescent="0.25">
      <c r="A201" s="24" t="s">
        <v>197</v>
      </c>
      <c r="B201" s="21" t="s">
        <v>431</v>
      </c>
      <c r="C201" s="206" t="s">
        <v>200</v>
      </c>
      <c r="D201" s="207"/>
      <c r="E201" s="207"/>
      <c r="F201" s="208"/>
      <c r="G201" s="28">
        <v>1.1100000000000001</v>
      </c>
      <c r="H201" s="80" t="s">
        <v>17</v>
      </c>
    </row>
    <row r="202" spans="1:8" ht="30" customHeight="1" x14ac:dyDescent="0.25">
      <c r="A202" s="24" t="s">
        <v>198</v>
      </c>
      <c r="B202" s="21" t="s">
        <v>164</v>
      </c>
      <c r="C202" s="206" t="s">
        <v>200</v>
      </c>
      <c r="D202" s="207"/>
      <c r="E202" s="207"/>
      <c r="F202" s="208"/>
      <c r="G202" s="28">
        <v>1.1100000000000001</v>
      </c>
      <c r="H202" s="80" t="s">
        <v>17</v>
      </c>
    </row>
    <row r="203" spans="1:8" ht="39" thickBot="1" x14ac:dyDescent="0.3">
      <c r="A203" s="66" t="s">
        <v>199</v>
      </c>
      <c r="B203" s="121" t="s">
        <v>187</v>
      </c>
      <c r="C203" s="264" t="s">
        <v>200</v>
      </c>
      <c r="D203" s="265"/>
      <c r="E203" s="265"/>
      <c r="F203" s="266"/>
      <c r="G203" s="110">
        <v>0.7</v>
      </c>
      <c r="H203" s="108" t="s">
        <v>17</v>
      </c>
    </row>
    <row r="204" spans="1:8" ht="30" customHeight="1" x14ac:dyDescent="0.25">
      <c r="A204" s="101">
        <v>73616</v>
      </c>
      <c r="B204" s="102" t="s">
        <v>188</v>
      </c>
      <c r="C204" s="267" t="s">
        <v>200</v>
      </c>
      <c r="D204" s="268"/>
      <c r="E204" s="268"/>
      <c r="F204" s="269"/>
      <c r="G204" s="113">
        <v>0.14000000000000001</v>
      </c>
      <c r="H204" s="104" t="s">
        <v>17</v>
      </c>
    </row>
    <row r="205" spans="1:8" ht="30" customHeight="1" x14ac:dyDescent="0.25">
      <c r="A205" s="38" t="s">
        <v>250</v>
      </c>
      <c r="B205" s="334" t="s">
        <v>63</v>
      </c>
      <c r="C205" s="335"/>
      <c r="D205" s="335"/>
      <c r="E205" s="335"/>
      <c r="F205" s="335"/>
      <c r="G205" s="335"/>
      <c r="H205" s="336"/>
    </row>
    <row r="206" spans="1:8" ht="30" customHeight="1" x14ac:dyDescent="0.25">
      <c r="A206" s="162" t="s">
        <v>446</v>
      </c>
      <c r="B206" s="221" t="s">
        <v>211</v>
      </c>
      <c r="C206" s="414" t="s">
        <v>209</v>
      </c>
      <c r="D206" s="415" t="s">
        <v>233</v>
      </c>
      <c r="E206" s="387" t="s">
        <v>236</v>
      </c>
      <c r="F206" s="178"/>
      <c r="G206" s="173">
        <v>10.41</v>
      </c>
      <c r="H206" s="181" t="s">
        <v>18</v>
      </c>
    </row>
    <row r="207" spans="1:8" ht="30" customHeight="1" x14ac:dyDescent="0.25">
      <c r="A207" s="162"/>
      <c r="B207" s="221"/>
      <c r="C207" s="343" t="s">
        <v>83</v>
      </c>
      <c r="D207" s="64" t="s">
        <v>233</v>
      </c>
      <c r="E207" s="234" t="s">
        <v>235</v>
      </c>
      <c r="F207" s="209"/>
      <c r="G207" s="173"/>
      <c r="H207" s="181"/>
    </row>
    <row r="208" spans="1:8" s="13" customFormat="1" ht="30" customHeight="1" x14ac:dyDescent="0.25">
      <c r="A208" s="162"/>
      <c r="B208" s="221"/>
      <c r="C208" s="329"/>
      <c r="D208" s="65" t="s">
        <v>234</v>
      </c>
      <c r="E208" s="259" t="s">
        <v>239</v>
      </c>
      <c r="F208" s="260"/>
      <c r="G208" s="173"/>
      <c r="H208" s="181"/>
    </row>
    <row r="209" spans="1:8" s="13" customFormat="1" ht="30" customHeight="1" x14ac:dyDescent="0.25">
      <c r="A209" s="162"/>
      <c r="B209" s="221"/>
      <c r="C209" s="343" t="s">
        <v>90</v>
      </c>
      <c r="D209" s="64" t="s">
        <v>233</v>
      </c>
      <c r="E209" s="348" t="s">
        <v>237</v>
      </c>
      <c r="F209" s="349"/>
      <c r="G209" s="173"/>
      <c r="H209" s="181"/>
    </row>
    <row r="210" spans="1:8" s="13" customFormat="1" ht="30" customHeight="1" x14ac:dyDescent="0.25">
      <c r="A210" s="162"/>
      <c r="B210" s="221"/>
      <c r="C210" s="329"/>
      <c r="D210" s="65" t="s">
        <v>234</v>
      </c>
      <c r="E210" s="259" t="s">
        <v>238</v>
      </c>
      <c r="F210" s="260"/>
      <c r="G210" s="173"/>
      <c r="H210" s="181"/>
    </row>
    <row r="211" spans="1:8" s="13" customFormat="1" ht="30" customHeight="1" x14ac:dyDescent="0.25">
      <c r="A211" s="162"/>
      <c r="B211" s="221"/>
      <c r="C211" s="343" t="s">
        <v>88</v>
      </c>
      <c r="D211" s="64" t="s">
        <v>233</v>
      </c>
      <c r="E211" s="348" t="s">
        <v>240</v>
      </c>
      <c r="F211" s="349"/>
      <c r="G211" s="173"/>
      <c r="H211" s="181"/>
    </row>
    <row r="212" spans="1:8" s="13" customFormat="1" ht="30" customHeight="1" x14ac:dyDescent="0.25">
      <c r="A212" s="163"/>
      <c r="B212" s="228"/>
      <c r="C212" s="329"/>
      <c r="D212" s="65" t="s">
        <v>234</v>
      </c>
      <c r="E212" s="259" t="s">
        <v>241</v>
      </c>
      <c r="F212" s="260"/>
      <c r="G212" s="174"/>
      <c r="H212" s="182"/>
    </row>
    <row r="213" spans="1:8" s="13" customFormat="1" ht="89.25" x14ac:dyDescent="0.25">
      <c r="A213" s="24" t="s">
        <v>445</v>
      </c>
      <c r="B213" s="21" t="s">
        <v>444</v>
      </c>
      <c r="C213" s="238" t="s">
        <v>243</v>
      </c>
      <c r="D213" s="239"/>
      <c r="E213" s="239"/>
      <c r="F213" s="240"/>
      <c r="G213" s="57">
        <v>1</v>
      </c>
      <c r="H213" s="58" t="s">
        <v>1</v>
      </c>
    </row>
    <row r="214" spans="1:8" ht="89.25" x14ac:dyDescent="0.25">
      <c r="A214" s="24" t="s">
        <v>448</v>
      </c>
      <c r="B214" s="21" t="s">
        <v>447</v>
      </c>
      <c r="C214" s="206" t="s">
        <v>242</v>
      </c>
      <c r="D214" s="207"/>
      <c r="E214" s="207"/>
      <c r="F214" s="208"/>
      <c r="G214" s="28">
        <v>3</v>
      </c>
      <c r="H214" s="80" t="s">
        <v>195</v>
      </c>
    </row>
    <row r="215" spans="1:8" ht="30" customHeight="1" x14ac:dyDescent="0.25">
      <c r="A215" s="22" t="s">
        <v>45</v>
      </c>
      <c r="B215" s="229" t="s">
        <v>42</v>
      </c>
      <c r="C215" s="230"/>
      <c r="D215" s="230"/>
      <c r="E215" s="230"/>
      <c r="F215" s="230"/>
      <c r="G215" s="230"/>
      <c r="H215" s="231"/>
    </row>
    <row r="216" spans="1:8" ht="51" x14ac:dyDescent="0.25">
      <c r="A216" s="23" t="s">
        <v>346</v>
      </c>
      <c r="B216" s="85" t="s">
        <v>317</v>
      </c>
      <c r="C216" s="203" t="s">
        <v>200</v>
      </c>
      <c r="D216" s="204"/>
      <c r="E216" s="204"/>
      <c r="F216" s="205"/>
      <c r="G216" s="25">
        <v>6</v>
      </c>
      <c r="H216" s="50" t="s">
        <v>195</v>
      </c>
    </row>
    <row r="217" spans="1:8" ht="76.5" x14ac:dyDescent="0.25">
      <c r="A217" s="23" t="s">
        <v>347</v>
      </c>
      <c r="B217" s="85" t="s">
        <v>318</v>
      </c>
      <c r="C217" s="203" t="s">
        <v>200</v>
      </c>
      <c r="D217" s="204"/>
      <c r="E217" s="204"/>
      <c r="F217" s="205"/>
      <c r="G217" s="25">
        <v>18</v>
      </c>
      <c r="H217" s="50" t="s">
        <v>195</v>
      </c>
    </row>
    <row r="218" spans="1:8" ht="25.5" x14ac:dyDescent="0.25">
      <c r="A218" s="23" t="s">
        <v>165</v>
      </c>
      <c r="B218" s="85" t="s">
        <v>164</v>
      </c>
      <c r="C218" s="203" t="s">
        <v>200</v>
      </c>
      <c r="D218" s="204"/>
      <c r="E218" s="204"/>
      <c r="F218" s="205"/>
      <c r="G218" s="25">
        <v>13.35</v>
      </c>
      <c r="H218" s="50" t="s">
        <v>19</v>
      </c>
    </row>
    <row r="219" spans="1:8" ht="89.25" x14ac:dyDescent="0.25">
      <c r="A219" s="23" t="s">
        <v>348</v>
      </c>
      <c r="B219" s="85" t="s">
        <v>319</v>
      </c>
      <c r="C219" s="203" t="s">
        <v>200</v>
      </c>
      <c r="D219" s="204"/>
      <c r="E219" s="204"/>
      <c r="F219" s="205"/>
      <c r="G219" s="25">
        <v>13.35</v>
      </c>
      <c r="H219" s="50" t="s">
        <v>19</v>
      </c>
    </row>
    <row r="220" spans="1:8" ht="65.099999999999994" customHeight="1" x14ac:dyDescent="0.25">
      <c r="A220" s="23" t="s">
        <v>349</v>
      </c>
      <c r="B220" s="85" t="s">
        <v>320</v>
      </c>
      <c r="C220" s="203" t="s">
        <v>200</v>
      </c>
      <c r="D220" s="204"/>
      <c r="E220" s="204"/>
      <c r="F220" s="205"/>
      <c r="G220" s="25">
        <v>7</v>
      </c>
      <c r="H220" s="50" t="s">
        <v>195</v>
      </c>
    </row>
    <row r="221" spans="1:8" ht="65.099999999999994" customHeight="1" thickBot="1" x14ac:dyDescent="0.3">
      <c r="A221" s="97" t="s">
        <v>350</v>
      </c>
      <c r="B221" s="124" t="s">
        <v>321</v>
      </c>
      <c r="C221" s="245" t="s">
        <v>200</v>
      </c>
      <c r="D221" s="246"/>
      <c r="E221" s="246"/>
      <c r="F221" s="247"/>
      <c r="G221" s="116">
        <v>3</v>
      </c>
      <c r="H221" s="117" t="s">
        <v>195</v>
      </c>
    </row>
    <row r="222" spans="1:8" ht="114.75" x14ac:dyDescent="0.25">
      <c r="A222" s="111" t="s">
        <v>351</v>
      </c>
      <c r="B222" s="123" t="s">
        <v>322</v>
      </c>
      <c r="C222" s="248" t="s">
        <v>200</v>
      </c>
      <c r="D222" s="249"/>
      <c r="E222" s="249"/>
      <c r="F222" s="250"/>
      <c r="G222" s="118">
        <v>1</v>
      </c>
      <c r="H222" s="119" t="s">
        <v>195</v>
      </c>
    </row>
    <row r="223" spans="1:8" ht="76.5" x14ac:dyDescent="0.25">
      <c r="A223" s="23" t="s">
        <v>352</v>
      </c>
      <c r="B223" s="85" t="s">
        <v>323</v>
      </c>
      <c r="C223" s="203" t="s">
        <v>200</v>
      </c>
      <c r="D223" s="204"/>
      <c r="E223" s="204"/>
      <c r="F223" s="205"/>
      <c r="G223" s="25">
        <v>36</v>
      </c>
      <c r="H223" s="50" t="s">
        <v>2</v>
      </c>
    </row>
    <row r="224" spans="1:8" ht="76.5" x14ac:dyDescent="0.25">
      <c r="A224" s="23" t="s">
        <v>353</v>
      </c>
      <c r="B224" s="85" t="s">
        <v>324</v>
      </c>
      <c r="C224" s="203" t="s">
        <v>200</v>
      </c>
      <c r="D224" s="204"/>
      <c r="E224" s="204"/>
      <c r="F224" s="205"/>
      <c r="G224" s="25">
        <v>114</v>
      </c>
      <c r="H224" s="50" t="s">
        <v>2</v>
      </c>
    </row>
    <row r="225" spans="1:8" ht="76.5" x14ac:dyDescent="0.25">
      <c r="A225" s="23" t="s">
        <v>354</v>
      </c>
      <c r="B225" s="85" t="s">
        <v>325</v>
      </c>
      <c r="C225" s="203" t="s">
        <v>200</v>
      </c>
      <c r="D225" s="204"/>
      <c r="E225" s="204"/>
      <c r="F225" s="205"/>
      <c r="G225" s="25">
        <v>10</v>
      </c>
      <c r="H225" s="50" t="s">
        <v>2</v>
      </c>
    </row>
    <row r="226" spans="1:8" ht="76.5" x14ac:dyDescent="0.25">
      <c r="A226" s="23" t="s">
        <v>355</v>
      </c>
      <c r="B226" s="85" t="s">
        <v>326</v>
      </c>
      <c r="C226" s="203" t="s">
        <v>200</v>
      </c>
      <c r="D226" s="204"/>
      <c r="E226" s="204"/>
      <c r="F226" s="205"/>
      <c r="G226" s="25">
        <v>160</v>
      </c>
      <c r="H226" s="50" t="s">
        <v>2</v>
      </c>
    </row>
    <row r="227" spans="1:8" ht="63.75" x14ac:dyDescent="0.25">
      <c r="A227" s="23" t="s">
        <v>356</v>
      </c>
      <c r="B227" s="85" t="s">
        <v>327</v>
      </c>
      <c r="C227" s="203" t="s">
        <v>200</v>
      </c>
      <c r="D227" s="204"/>
      <c r="E227" s="204"/>
      <c r="F227" s="205"/>
      <c r="G227" s="25">
        <v>448</v>
      </c>
      <c r="H227" s="50" t="s">
        <v>2</v>
      </c>
    </row>
    <row r="228" spans="1:8" ht="63.75" x14ac:dyDescent="0.25">
      <c r="A228" s="23" t="s">
        <v>357</v>
      </c>
      <c r="B228" s="85" t="s">
        <v>328</v>
      </c>
      <c r="C228" s="203" t="s">
        <v>200</v>
      </c>
      <c r="D228" s="204"/>
      <c r="E228" s="204"/>
      <c r="F228" s="205"/>
      <c r="G228" s="25">
        <v>3</v>
      </c>
      <c r="H228" s="50" t="s">
        <v>195</v>
      </c>
    </row>
    <row r="229" spans="1:8" ht="63.75" x14ac:dyDescent="0.25">
      <c r="A229" s="23" t="s">
        <v>358</v>
      </c>
      <c r="B229" s="85" t="s">
        <v>329</v>
      </c>
      <c r="C229" s="203" t="s">
        <v>200</v>
      </c>
      <c r="D229" s="204"/>
      <c r="E229" s="204"/>
      <c r="F229" s="205"/>
      <c r="G229" s="25">
        <v>29</v>
      </c>
      <c r="H229" s="50" t="s">
        <v>195</v>
      </c>
    </row>
    <row r="230" spans="1:8" ht="63.75" x14ac:dyDescent="0.25">
      <c r="A230" s="23" t="s">
        <v>359</v>
      </c>
      <c r="B230" s="85" t="s">
        <v>330</v>
      </c>
      <c r="C230" s="203" t="s">
        <v>200</v>
      </c>
      <c r="D230" s="204"/>
      <c r="E230" s="204"/>
      <c r="F230" s="205"/>
      <c r="G230" s="25">
        <v>3</v>
      </c>
      <c r="H230" s="50" t="s">
        <v>195</v>
      </c>
    </row>
    <row r="231" spans="1:8" ht="63.75" x14ac:dyDescent="0.25">
      <c r="A231" s="23" t="s">
        <v>360</v>
      </c>
      <c r="B231" s="85" t="s">
        <v>331</v>
      </c>
      <c r="C231" s="203" t="s">
        <v>200</v>
      </c>
      <c r="D231" s="204"/>
      <c r="E231" s="204"/>
      <c r="F231" s="205"/>
      <c r="G231" s="25">
        <v>18</v>
      </c>
      <c r="H231" s="50" t="s">
        <v>195</v>
      </c>
    </row>
    <row r="232" spans="1:8" ht="63.75" x14ac:dyDescent="0.25">
      <c r="A232" s="149" t="s">
        <v>361</v>
      </c>
      <c r="B232" s="142" t="s">
        <v>332</v>
      </c>
      <c r="C232" s="195" t="s">
        <v>200</v>
      </c>
      <c r="D232" s="196"/>
      <c r="E232" s="196"/>
      <c r="F232" s="197"/>
      <c r="G232" s="137">
        <v>4</v>
      </c>
      <c r="H232" s="134" t="s">
        <v>195</v>
      </c>
    </row>
    <row r="233" spans="1:8" ht="64.5" thickBot="1" x14ac:dyDescent="0.3">
      <c r="A233" s="97" t="s">
        <v>362</v>
      </c>
      <c r="B233" s="124" t="s">
        <v>333</v>
      </c>
      <c r="C233" s="245" t="s">
        <v>200</v>
      </c>
      <c r="D233" s="246"/>
      <c r="E233" s="246"/>
      <c r="F233" s="247"/>
      <c r="G233" s="116">
        <v>1</v>
      </c>
      <c r="H233" s="117" t="s">
        <v>195</v>
      </c>
    </row>
    <row r="234" spans="1:8" ht="63.75" x14ac:dyDescent="0.25">
      <c r="A234" s="111" t="s">
        <v>363</v>
      </c>
      <c r="B234" s="123" t="s">
        <v>334</v>
      </c>
      <c r="C234" s="248" t="s">
        <v>200</v>
      </c>
      <c r="D234" s="249"/>
      <c r="E234" s="249"/>
      <c r="F234" s="250"/>
      <c r="G234" s="118">
        <v>3</v>
      </c>
      <c r="H234" s="119" t="s">
        <v>195</v>
      </c>
    </row>
    <row r="235" spans="1:8" ht="63.75" x14ac:dyDescent="0.25">
      <c r="A235" s="23" t="s">
        <v>364</v>
      </c>
      <c r="B235" s="85" t="s">
        <v>335</v>
      </c>
      <c r="C235" s="203" t="s">
        <v>200</v>
      </c>
      <c r="D235" s="204"/>
      <c r="E235" s="204"/>
      <c r="F235" s="205"/>
      <c r="G235" s="25">
        <v>11</v>
      </c>
      <c r="H235" s="50" t="s">
        <v>195</v>
      </c>
    </row>
    <row r="236" spans="1:8" ht="63.75" x14ac:dyDescent="0.25">
      <c r="A236" s="23" t="s">
        <v>365</v>
      </c>
      <c r="B236" s="85" t="s">
        <v>336</v>
      </c>
      <c r="C236" s="203" t="s">
        <v>200</v>
      </c>
      <c r="D236" s="204"/>
      <c r="E236" s="204"/>
      <c r="F236" s="205"/>
      <c r="G236" s="25">
        <v>2</v>
      </c>
      <c r="H236" s="50" t="s">
        <v>195</v>
      </c>
    </row>
    <row r="237" spans="1:8" ht="63.75" x14ac:dyDescent="0.25">
      <c r="A237" s="23" t="s">
        <v>366</v>
      </c>
      <c r="B237" s="85" t="s">
        <v>337</v>
      </c>
      <c r="C237" s="203" t="s">
        <v>200</v>
      </c>
      <c r="D237" s="204"/>
      <c r="E237" s="204"/>
      <c r="F237" s="205"/>
      <c r="G237" s="25">
        <v>12</v>
      </c>
      <c r="H237" s="50" t="s">
        <v>195</v>
      </c>
    </row>
    <row r="238" spans="1:8" ht="63.75" x14ac:dyDescent="0.25">
      <c r="A238" s="23" t="s">
        <v>367</v>
      </c>
      <c r="B238" s="85" t="s">
        <v>338</v>
      </c>
      <c r="C238" s="203" t="s">
        <v>200</v>
      </c>
      <c r="D238" s="204"/>
      <c r="E238" s="204"/>
      <c r="F238" s="205"/>
      <c r="G238" s="25">
        <v>1</v>
      </c>
      <c r="H238" s="50" t="s">
        <v>195</v>
      </c>
    </row>
    <row r="239" spans="1:8" ht="76.5" x14ac:dyDescent="0.25">
      <c r="A239" s="23" t="s">
        <v>368</v>
      </c>
      <c r="B239" s="85" t="s">
        <v>339</v>
      </c>
      <c r="C239" s="203" t="s">
        <v>200</v>
      </c>
      <c r="D239" s="204"/>
      <c r="E239" s="204"/>
      <c r="F239" s="205"/>
      <c r="G239" s="25">
        <v>1</v>
      </c>
      <c r="H239" s="50" t="s">
        <v>195</v>
      </c>
    </row>
    <row r="240" spans="1:8" ht="63.75" x14ac:dyDescent="0.25">
      <c r="A240" s="23" t="s">
        <v>369</v>
      </c>
      <c r="B240" s="85" t="s">
        <v>340</v>
      </c>
      <c r="C240" s="203" t="s">
        <v>200</v>
      </c>
      <c r="D240" s="204"/>
      <c r="E240" s="204"/>
      <c r="F240" s="205"/>
      <c r="G240" s="25">
        <v>552</v>
      </c>
      <c r="H240" s="50" t="s">
        <v>2</v>
      </c>
    </row>
    <row r="241" spans="1:8" ht="51" x14ac:dyDescent="0.25">
      <c r="A241" s="23" t="s">
        <v>370</v>
      </c>
      <c r="B241" s="85" t="s">
        <v>341</v>
      </c>
      <c r="C241" s="203" t="s">
        <v>200</v>
      </c>
      <c r="D241" s="204"/>
      <c r="E241" s="204"/>
      <c r="F241" s="205"/>
      <c r="G241" s="25">
        <v>178</v>
      </c>
      <c r="H241" s="50" t="s">
        <v>2</v>
      </c>
    </row>
    <row r="242" spans="1:8" ht="51" x14ac:dyDescent="0.25">
      <c r="A242" s="23" t="s">
        <v>371</v>
      </c>
      <c r="B242" s="85" t="s">
        <v>342</v>
      </c>
      <c r="C242" s="203" t="s">
        <v>200</v>
      </c>
      <c r="D242" s="204"/>
      <c r="E242" s="204"/>
      <c r="F242" s="205"/>
      <c r="G242" s="25">
        <v>52</v>
      </c>
      <c r="H242" s="50" t="s">
        <v>195</v>
      </c>
    </row>
    <row r="243" spans="1:8" ht="63.75" x14ac:dyDescent="0.25">
      <c r="A243" s="23" t="s">
        <v>372</v>
      </c>
      <c r="B243" s="85" t="s">
        <v>343</v>
      </c>
      <c r="C243" s="203" t="s">
        <v>200</v>
      </c>
      <c r="D243" s="204"/>
      <c r="E243" s="204"/>
      <c r="F243" s="205"/>
      <c r="G243" s="25">
        <v>2</v>
      </c>
      <c r="H243" s="50" t="s">
        <v>195</v>
      </c>
    </row>
    <row r="244" spans="1:8" ht="63.75" x14ac:dyDescent="0.25">
      <c r="A244" s="23" t="s">
        <v>373</v>
      </c>
      <c r="B244" s="85" t="s">
        <v>344</v>
      </c>
      <c r="C244" s="203" t="s">
        <v>200</v>
      </c>
      <c r="D244" s="204"/>
      <c r="E244" s="204"/>
      <c r="F244" s="205"/>
      <c r="G244" s="25">
        <v>12</v>
      </c>
      <c r="H244" s="50" t="s">
        <v>2</v>
      </c>
    </row>
    <row r="245" spans="1:8" ht="51" x14ac:dyDescent="0.25">
      <c r="A245" s="23" t="s">
        <v>374</v>
      </c>
      <c r="B245" s="85" t="s">
        <v>345</v>
      </c>
      <c r="C245" s="203" t="s">
        <v>200</v>
      </c>
      <c r="D245" s="204"/>
      <c r="E245" s="204"/>
      <c r="F245" s="205"/>
      <c r="G245" s="25">
        <v>3</v>
      </c>
      <c r="H245" s="50" t="s">
        <v>195</v>
      </c>
    </row>
    <row r="246" spans="1:8" ht="30" customHeight="1" x14ac:dyDescent="0.25">
      <c r="A246" s="393" t="s">
        <v>46</v>
      </c>
      <c r="B246" s="394" t="s">
        <v>51</v>
      </c>
      <c r="C246" s="395"/>
      <c r="D246" s="395"/>
      <c r="E246" s="395"/>
      <c r="F246" s="395"/>
      <c r="G246" s="395"/>
      <c r="H246" s="396"/>
    </row>
    <row r="247" spans="1:8" s="41" customFormat="1" ht="30" customHeight="1" x14ac:dyDescent="0.25">
      <c r="A247" s="23">
        <v>72554</v>
      </c>
      <c r="B247" s="53" t="s">
        <v>59</v>
      </c>
      <c r="C247" s="203" t="s">
        <v>200</v>
      </c>
      <c r="D247" s="204"/>
      <c r="E247" s="204"/>
      <c r="F247" s="205"/>
      <c r="G247" s="25">
        <v>2</v>
      </c>
      <c r="H247" s="50" t="s">
        <v>1</v>
      </c>
    </row>
    <row r="248" spans="1:8" s="41" customFormat="1" ht="30" customHeight="1" x14ac:dyDescent="0.25">
      <c r="A248" s="23" t="s">
        <v>52</v>
      </c>
      <c r="B248" s="157" t="s">
        <v>60</v>
      </c>
      <c r="C248" s="203" t="s">
        <v>200</v>
      </c>
      <c r="D248" s="204"/>
      <c r="E248" s="204"/>
      <c r="F248" s="205"/>
      <c r="G248" s="25">
        <v>2</v>
      </c>
      <c r="H248" s="50" t="s">
        <v>1</v>
      </c>
    </row>
    <row r="249" spans="1:8" ht="30" customHeight="1" thickBot="1" x14ac:dyDescent="0.3">
      <c r="A249" s="120" t="s">
        <v>47</v>
      </c>
      <c r="B249" s="418" t="s">
        <v>251</v>
      </c>
      <c r="C249" s="419"/>
      <c r="D249" s="419"/>
      <c r="E249" s="419"/>
      <c r="F249" s="419"/>
      <c r="G249" s="419"/>
      <c r="H249" s="420"/>
    </row>
    <row r="250" spans="1:8" s="13" customFormat="1" ht="51" x14ac:dyDescent="0.25">
      <c r="A250" s="151" t="s">
        <v>375</v>
      </c>
      <c r="B250" s="416" t="s">
        <v>376</v>
      </c>
      <c r="C250" s="188" t="s">
        <v>430</v>
      </c>
      <c r="D250" s="387"/>
      <c r="E250" s="387"/>
      <c r="F250" s="178"/>
      <c r="G250" s="417">
        <v>1.1299999999999999</v>
      </c>
      <c r="H250" s="153" t="s">
        <v>19</v>
      </c>
    </row>
    <row r="251" spans="1:8" s="13" customFormat="1" ht="89.25" x14ac:dyDescent="0.25">
      <c r="A251" s="78" t="s">
        <v>381</v>
      </c>
      <c r="B251" s="47" t="s">
        <v>382</v>
      </c>
      <c r="C251" s="206" t="s">
        <v>430</v>
      </c>
      <c r="D251" s="207"/>
      <c r="E251" s="207"/>
      <c r="F251" s="208"/>
      <c r="G251" s="76">
        <v>9.94</v>
      </c>
      <c r="H251" s="81" t="s">
        <v>18</v>
      </c>
    </row>
    <row r="252" spans="1:8" s="13" customFormat="1" ht="30" customHeight="1" x14ac:dyDescent="0.25">
      <c r="A252" s="24" t="s">
        <v>273</v>
      </c>
      <c r="B252" s="19" t="s">
        <v>267</v>
      </c>
      <c r="C252" s="206" t="s">
        <v>430</v>
      </c>
      <c r="D252" s="207"/>
      <c r="E252" s="207"/>
      <c r="F252" s="208"/>
      <c r="G252" s="76">
        <v>10.81</v>
      </c>
      <c r="H252" s="81" t="s">
        <v>18</v>
      </c>
    </row>
    <row r="253" spans="1:8" s="13" customFormat="1" ht="89.25" x14ac:dyDescent="0.25">
      <c r="A253" s="78" t="s">
        <v>439</v>
      </c>
      <c r="B253" s="47" t="s">
        <v>438</v>
      </c>
      <c r="C253" s="206" t="s">
        <v>430</v>
      </c>
      <c r="D253" s="207"/>
      <c r="E253" s="207"/>
      <c r="F253" s="208"/>
      <c r="G253" s="76">
        <v>23.78</v>
      </c>
      <c r="H253" s="81" t="s">
        <v>20</v>
      </c>
    </row>
    <row r="254" spans="1:8" s="13" customFormat="1" ht="102" x14ac:dyDescent="0.25">
      <c r="A254" s="23" t="s">
        <v>421</v>
      </c>
      <c r="B254" s="20" t="s">
        <v>422</v>
      </c>
      <c r="C254" s="206" t="s">
        <v>430</v>
      </c>
      <c r="D254" s="207"/>
      <c r="E254" s="207"/>
      <c r="F254" s="208"/>
      <c r="G254" s="76">
        <v>6.14</v>
      </c>
      <c r="H254" s="81" t="s">
        <v>20</v>
      </c>
    </row>
    <row r="255" spans="1:8" s="13" customFormat="1" ht="102" x14ac:dyDescent="0.25">
      <c r="A255" s="23" t="s">
        <v>384</v>
      </c>
      <c r="B255" s="20" t="s">
        <v>383</v>
      </c>
      <c r="C255" s="206" t="s">
        <v>430</v>
      </c>
      <c r="D255" s="207"/>
      <c r="E255" s="207"/>
      <c r="F255" s="208"/>
      <c r="G255" s="76">
        <v>36.340000000000003</v>
      </c>
      <c r="H255" s="81" t="s">
        <v>20</v>
      </c>
    </row>
    <row r="256" spans="1:8" ht="71.25" customHeight="1" x14ac:dyDescent="0.25">
      <c r="A256" s="164" t="s">
        <v>378</v>
      </c>
      <c r="B256" s="220" t="s">
        <v>377</v>
      </c>
      <c r="C256" s="54" t="s">
        <v>78</v>
      </c>
      <c r="D256" s="196" t="s">
        <v>130</v>
      </c>
      <c r="E256" s="196"/>
      <c r="F256" s="197"/>
      <c r="G256" s="242">
        <f>7.84+6.08</f>
        <v>13.92</v>
      </c>
      <c r="H256" s="252" t="s">
        <v>18</v>
      </c>
    </row>
    <row r="257" spans="1:8" ht="71.25" customHeight="1" x14ac:dyDescent="0.25">
      <c r="A257" s="163"/>
      <c r="B257" s="228"/>
      <c r="C257" s="55" t="s">
        <v>79</v>
      </c>
      <c r="D257" s="224" t="s">
        <v>134</v>
      </c>
      <c r="E257" s="224"/>
      <c r="F257" s="225"/>
      <c r="G257" s="243"/>
      <c r="H257" s="275"/>
    </row>
    <row r="258" spans="1:8" ht="24.95" customHeight="1" x14ac:dyDescent="0.25">
      <c r="A258" s="164" t="s">
        <v>66</v>
      </c>
      <c r="B258" s="220" t="s">
        <v>67</v>
      </c>
      <c r="C258" s="195" t="s">
        <v>117</v>
      </c>
      <c r="D258" s="196"/>
      <c r="E258" s="196"/>
      <c r="F258" s="197"/>
      <c r="G258" s="242">
        <f>7.36+5.2+5.6+3</f>
        <v>21.16</v>
      </c>
      <c r="H258" s="252" t="s">
        <v>18</v>
      </c>
    </row>
    <row r="259" spans="1:8" ht="25.5" x14ac:dyDescent="0.25">
      <c r="A259" s="162"/>
      <c r="B259" s="221"/>
      <c r="C259" s="56" t="s">
        <v>123</v>
      </c>
      <c r="D259" s="198" t="s">
        <v>125</v>
      </c>
      <c r="E259" s="198"/>
      <c r="F259" s="199"/>
      <c r="G259" s="244"/>
      <c r="H259" s="253"/>
    </row>
    <row r="260" spans="1:8" ht="24.95" customHeight="1" x14ac:dyDescent="0.25">
      <c r="A260" s="162"/>
      <c r="B260" s="221"/>
      <c r="C260" s="136" t="s">
        <v>119</v>
      </c>
      <c r="D260" s="224" t="s">
        <v>128</v>
      </c>
      <c r="E260" s="224"/>
      <c r="F260" s="225"/>
      <c r="G260" s="244"/>
      <c r="H260" s="253"/>
    </row>
    <row r="261" spans="1:8" ht="24.95" customHeight="1" x14ac:dyDescent="0.25">
      <c r="A261" s="162"/>
      <c r="B261" s="221"/>
      <c r="C261" s="195" t="s">
        <v>122</v>
      </c>
      <c r="D261" s="196"/>
      <c r="E261" s="196"/>
      <c r="F261" s="197"/>
      <c r="G261" s="244"/>
      <c r="H261" s="253"/>
    </row>
    <row r="262" spans="1:8" ht="24.95" customHeight="1" x14ac:dyDescent="0.25">
      <c r="A262" s="162"/>
      <c r="B262" s="221"/>
      <c r="C262" s="146" t="s">
        <v>118</v>
      </c>
      <c r="D262" s="198" t="s">
        <v>126</v>
      </c>
      <c r="E262" s="198"/>
      <c r="F262" s="199"/>
      <c r="G262" s="244"/>
      <c r="H262" s="253"/>
    </row>
    <row r="263" spans="1:8" ht="24.95" customHeight="1" thickBot="1" x14ac:dyDescent="0.3">
      <c r="A263" s="223"/>
      <c r="B263" s="222"/>
      <c r="C263" s="125" t="s">
        <v>119</v>
      </c>
      <c r="D263" s="226" t="s">
        <v>127</v>
      </c>
      <c r="E263" s="226"/>
      <c r="F263" s="227"/>
      <c r="G263" s="251"/>
      <c r="H263" s="254"/>
    </row>
    <row r="264" spans="1:8" ht="127.5" x14ac:dyDescent="0.25">
      <c r="A264" s="101" t="s">
        <v>145</v>
      </c>
      <c r="B264" s="105" t="s">
        <v>144</v>
      </c>
      <c r="C264" s="248" t="s">
        <v>82</v>
      </c>
      <c r="D264" s="249"/>
      <c r="E264" s="249"/>
      <c r="F264" s="250"/>
      <c r="G264" s="118">
        <f>G265</f>
        <v>22.86</v>
      </c>
      <c r="H264" s="119" t="s">
        <v>3</v>
      </c>
    </row>
    <row r="265" spans="1:8" s="13" customFormat="1" ht="140.25" x14ac:dyDescent="0.25">
      <c r="A265" s="79" t="s">
        <v>153</v>
      </c>
      <c r="B265" s="83" t="s">
        <v>152</v>
      </c>
      <c r="C265" s="261" t="s">
        <v>82</v>
      </c>
      <c r="D265" s="262"/>
      <c r="E265" s="262"/>
      <c r="F265" s="263"/>
      <c r="G265" s="61">
        <v>22.86</v>
      </c>
      <c r="H265" s="62" t="s">
        <v>18</v>
      </c>
    </row>
    <row r="266" spans="1:8" ht="24.95" customHeight="1" x14ac:dyDescent="0.25">
      <c r="A266" s="164" t="s">
        <v>386</v>
      </c>
      <c r="B266" s="350" t="s">
        <v>385</v>
      </c>
      <c r="C266" s="195" t="s">
        <v>117</v>
      </c>
      <c r="D266" s="196"/>
      <c r="E266" s="196"/>
      <c r="F266" s="197"/>
      <c r="G266" s="242">
        <f>(7.36+3.92+1.47+5.2)+(5.6+3.04+1.14+3)</f>
        <v>30.730000000000004</v>
      </c>
      <c r="H266" s="252" t="s">
        <v>18</v>
      </c>
    </row>
    <row r="267" spans="1:8" ht="25.5" x14ac:dyDescent="0.25">
      <c r="A267" s="162"/>
      <c r="B267" s="283"/>
      <c r="C267" s="56" t="s">
        <v>124</v>
      </c>
      <c r="D267" s="198" t="s">
        <v>125</v>
      </c>
      <c r="E267" s="198"/>
      <c r="F267" s="199"/>
      <c r="G267" s="244"/>
      <c r="H267" s="253"/>
    </row>
    <row r="268" spans="1:8" ht="25.5" x14ac:dyDescent="0.25">
      <c r="A268" s="162"/>
      <c r="B268" s="283"/>
      <c r="C268" s="56" t="s">
        <v>120</v>
      </c>
      <c r="D268" s="198" t="s">
        <v>131</v>
      </c>
      <c r="E268" s="198"/>
      <c r="F268" s="199"/>
      <c r="G268" s="244"/>
      <c r="H268" s="253"/>
    </row>
    <row r="269" spans="1:8" ht="24.95" customHeight="1" x14ac:dyDescent="0.25">
      <c r="A269" s="162"/>
      <c r="B269" s="283"/>
      <c r="C269" s="86" t="s">
        <v>121</v>
      </c>
      <c r="D269" s="198" t="s">
        <v>129</v>
      </c>
      <c r="E269" s="198"/>
      <c r="F269" s="199"/>
      <c r="G269" s="244"/>
      <c r="H269" s="253"/>
    </row>
    <row r="270" spans="1:8" ht="24.95" customHeight="1" x14ac:dyDescent="0.25">
      <c r="A270" s="162"/>
      <c r="B270" s="283"/>
      <c r="C270" s="87" t="s">
        <v>119</v>
      </c>
      <c r="D270" s="224" t="s">
        <v>128</v>
      </c>
      <c r="E270" s="224"/>
      <c r="F270" s="225"/>
      <c r="G270" s="244"/>
      <c r="H270" s="253"/>
    </row>
    <row r="271" spans="1:8" ht="24.95" customHeight="1" x14ac:dyDescent="0.25">
      <c r="A271" s="162"/>
      <c r="B271" s="283"/>
      <c r="C271" s="195" t="s">
        <v>122</v>
      </c>
      <c r="D271" s="196"/>
      <c r="E271" s="196"/>
      <c r="F271" s="197"/>
      <c r="G271" s="244"/>
      <c r="H271" s="253"/>
    </row>
    <row r="272" spans="1:8" ht="25.5" x14ac:dyDescent="0.25">
      <c r="A272" s="162"/>
      <c r="B272" s="283"/>
      <c r="C272" s="56" t="s">
        <v>124</v>
      </c>
      <c r="D272" s="198" t="s">
        <v>126</v>
      </c>
      <c r="E272" s="198"/>
      <c r="F272" s="199"/>
      <c r="G272" s="244"/>
      <c r="H272" s="253"/>
    </row>
    <row r="273" spans="1:8" ht="25.5" x14ac:dyDescent="0.25">
      <c r="A273" s="162"/>
      <c r="B273" s="283"/>
      <c r="C273" s="56" t="s">
        <v>120</v>
      </c>
      <c r="D273" s="198" t="s">
        <v>132</v>
      </c>
      <c r="E273" s="198"/>
      <c r="F273" s="199"/>
      <c r="G273" s="244"/>
      <c r="H273" s="253"/>
    </row>
    <row r="274" spans="1:8" ht="24.95" customHeight="1" x14ac:dyDescent="0.25">
      <c r="A274" s="162"/>
      <c r="B274" s="283"/>
      <c r="C274" s="86" t="s">
        <v>121</v>
      </c>
      <c r="D274" s="198" t="s">
        <v>133</v>
      </c>
      <c r="E274" s="198"/>
      <c r="F274" s="199"/>
      <c r="G274" s="244"/>
      <c r="H274" s="253"/>
    </row>
    <row r="275" spans="1:8" ht="30" customHeight="1" x14ac:dyDescent="0.25">
      <c r="A275" s="163"/>
      <c r="B275" s="284"/>
      <c r="C275" s="87" t="s">
        <v>119</v>
      </c>
      <c r="D275" s="224" t="s">
        <v>127</v>
      </c>
      <c r="E275" s="224"/>
      <c r="F275" s="225"/>
      <c r="G275" s="243"/>
      <c r="H275" s="275"/>
    </row>
    <row r="276" spans="1:8" ht="30" customHeight="1" x14ac:dyDescent="0.25">
      <c r="A276" s="22" t="s">
        <v>49</v>
      </c>
      <c r="B276" s="229" t="s">
        <v>50</v>
      </c>
      <c r="C276" s="230"/>
      <c r="D276" s="230"/>
      <c r="E276" s="230"/>
      <c r="F276" s="230"/>
      <c r="G276" s="230"/>
      <c r="H276" s="231"/>
    </row>
    <row r="277" spans="1:8" s="13" customFormat="1" ht="30" customHeight="1" x14ac:dyDescent="0.25">
      <c r="A277" s="24" t="s">
        <v>387</v>
      </c>
      <c r="B277" s="70" t="s">
        <v>57</v>
      </c>
      <c r="C277" s="261" t="s">
        <v>244</v>
      </c>
      <c r="D277" s="262"/>
      <c r="E277" s="262"/>
      <c r="F277" s="263"/>
      <c r="G277" s="57">
        <v>8</v>
      </c>
      <c r="H277" s="58" t="s">
        <v>1</v>
      </c>
    </row>
    <row r="278" spans="1:8" ht="30" customHeight="1" x14ac:dyDescent="0.25">
      <c r="A278" s="24" t="s">
        <v>388</v>
      </c>
      <c r="B278" s="53" t="s">
        <v>58</v>
      </c>
      <c r="C278" s="203" t="s">
        <v>200</v>
      </c>
      <c r="D278" s="204"/>
      <c r="E278" s="204"/>
      <c r="F278" s="205"/>
      <c r="G278" s="25">
        <v>1</v>
      </c>
      <c r="H278" s="50" t="s">
        <v>1</v>
      </c>
    </row>
    <row r="279" spans="1:8" ht="30" customHeight="1" x14ac:dyDescent="0.25">
      <c r="A279" s="22" t="s">
        <v>53</v>
      </c>
      <c r="B279" s="310" t="s">
        <v>54</v>
      </c>
      <c r="C279" s="311"/>
      <c r="D279" s="311"/>
      <c r="E279" s="311"/>
      <c r="F279" s="311"/>
      <c r="G279" s="311"/>
      <c r="H279" s="312"/>
    </row>
    <row r="280" spans="1:8" ht="42" customHeight="1" thickBot="1" x14ac:dyDescent="0.3">
      <c r="A280" s="126">
        <v>72887</v>
      </c>
      <c r="B280" s="127" t="s">
        <v>389</v>
      </c>
      <c r="C280" s="264" t="s">
        <v>390</v>
      </c>
      <c r="D280" s="265"/>
      <c r="E280" s="265"/>
      <c r="F280" s="266"/>
      <c r="G280" s="110">
        <v>90</v>
      </c>
      <c r="H280" s="108" t="s">
        <v>391</v>
      </c>
    </row>
    <row r="281" spans="1:8" ht="51.75" x14ac:dyDescent="0.25">
      <c r="A281" s="305" t="s">
        <v>64</v>
      </c>
      <c r="B281" s="282" t="s">
        <v>70</v>
      </c>
      <c r="C281" s="128" t="s">
        <v>74</v>
      </c>
      <c r="D281" s="356" t="s">
        <v>77</v>
      </c>
      <c r="E281" s="356"/>
      <c r="F281" s="356"/>
      <c r="G281" s="363">
        <f>5.13+0.2+2.02+3.98+0.6+2.7+2.04+1.72+0.05+0.01+0.1</f>
        <v>18.55</v>
      </c>
      <c r="H281" s="281" t="s">
        <v>19</v>
      </c>
    </row>
    <row r="282" spans="1:8" ht="52.5" customHeight="1" x14ac:dyDescent="0.25">
      <c r="A282" s="212"/>
      <c r="B282" s="283"/>
      <c r="C282" s="48" t="s">
        <v>75</v>
      </c>
      <c r="D282" s="214" t="s">
        <v>76</v>
      </c>
      <c r="E282" s="214"/>
      <c r="F282" s="214"/>
      <c r="G282" s="332"/>
      <c r="H282" s="253"/>
    </row>
    <row r="283" spans="1:8" ht="63.75" x14ac:dyDescent="0.25">
      <c r="A283" s="212"/>
      <c r="B283" s="283"/>
      <c r="C283" s="49" t="s">
        <v>72</v>
      </c>
      <c r="D283" s="214" t="s">
        <v>139</v>
      </c>
      <c r="E283" s="214"/>
      <c r="F283" s="214"/>
      <c r="G283" s="332"/>
      <c r="H283" s="253"/>
    </row>
    <row r="284" spans="1:8" ht="30" customHeight="1" x14ac:dyDescent="0.25">
      <c r="A284" s="212"/>
      <c r="B284" s="283"/>
      <c r="C284" s="48" t="s">
        <v>109</v>
      </c>
      <c r="D284" s="238" t="s">
        <v>140</v>
      </c>
      <c r="E284" s="239"/>
      <c r="F284" s="240"/>
      <c r="G284" s="332"/>
      <c r="H284" s="253"/>
    </row>
    <row r="285" spans="1:8" ht="20.100000000000001" customHeight="1" x14ac:dyDescent="0.25">
      <c r="A285" s="212"/>
      <c r="B285" s="283"/>
      <c r="C285" s="322" t="s">
        <v>110</v>
      </c>
      <c r="D285" s="196" t="s">
        <v>138</v>
      </c>
      <c r="E285" s="196"/>
      <c r="F285" s="197"/>
      <c r="G285" s="332"/>
      <c r="H285" s="253"/>
    </row>
    <row r="286" spans="1:8" ht="20.100000000000001" customHeight="1" x14ac:dyDescent="0.25">
      <c r="A286" s="212"/>
      <c r="B286" s="283"/>
      <c r="C286" s="323"/>
      <c r="D286" s="224" t="s">
        <v>137</v>
      </c>
      <c r="E286" s="224"/>
      <c r="F286" s="225"/>
      <c r="G286" s="332"/>
      <c r="H286" s="253"/>
    </row>
    <row r="287" spans="1:8" ht="20.100000000000001" customHeight="1" x14ac:dyDescent="0.25">
      <c r="A287" s="212"/>
      <c r="B287" s="283"/>
      <c r="C287" s="322" t="s">
        <v>108</v>
      </c>
      <c r="D287" s="195" t="s">
        <v>136</v>
      </c>
      <c r="E287" s="196"/>
      <c r="F287" s="197"/>
      <c r="G287" s="332"/>
      <c r="H287" s="253"/>
    </row>
    <row r="288" spans="1:8" ht="20.100000000000001" customHeight="1" x14ac:dyDescent="0.25">
      <c r="A288" s="212"/>
      <c r="B288" s="283"/>
      <c r="C288" s="340"/>
      <c r="D288" s="198" t="s">
        <v>135</v>
      </c>
      <c r="E288" s="198"/>
      <c r="F288" s="199"/>
      <c r="G288" s="332"/>
      <c r="H288" s="253"/>
    </row>
    <row r="289" spans="1:8" s="13" customFormat="1" ht="76.5" x14ac:dyDescent="0.25">
      <c r="A289" s="212"/>
      <c r="B289" s="283"/>
      <c r="C289" s="49" t="s">
        <v>191</v>
      </c>
      <c r="D289" s="192" t="s">
        <v>214</v>
      </c>
      <c r="E289" s="192"/>
      <c r="F289" s="192"/>
      <c r="G289" s="332"/>
      <c r="H289" s="253"/>
    </row>
    <row r="290" spans="1:8" s="13" customFormat="1" ht="76.5" x14ac:dyDescent="0.25">
      <c r="A290" s="212"/>
      <c r="B290" s="283"/>
      <c r="C290" s="49" t="s">
        <v>190</v>
      </c>
      <c r="D290" s="192" t="s">
        <v>213</v>
      </c>
      <c r="E290" s="192"/>
      <c r="F290" s="192"/>
      <c r="G290" s="332"/>
      <c r="H290" s="253"/>
    </row>
    <row r="291" spans="1:8" s="13" customFormat="1" ht="76.5" x14ac:dyDescent="0.25">
      <c r="A291" s="213"/>
      <c r="B291" s="284"/>
      <c r="C291" s="49" t="s">
        <v>189</v>
      </c>
      <c r="D291" s="192" t="s">
        <v>212</v>
      </c>
      <c r="E291" s="192"/>
      <c r="F291" s="192"/>
      <c r="G291" s="286"/>
      <c r="H291" s="275"/>
    </row>
    <row r="292" spans="1:8" s="13" customFormat="1" ht="30" customHeight="1" thickBot="1" x14ac:dyDescent="0.3">
      <c r="A292" s="66">
        <v>9537</v>
      </c>
      <c r="B292" s="67" t="s">
        <v>61</v>
      </c>
      <c r="C292" s="302" t="s">
        <v>215</v>
      </c>
      <c r="D292" s="303"/>
      <c r="E292" s="303"/>
      <c r="F292" s="304"/>
      <c r="G292" s="68">
        <v>416.25</v>
      </c>
      <c r="H292" s="69" t="s">
        <v>18</v>
      </c>
    </row>
  </sheetData>
  <mergeCells count="389">
    <mergeCell ref="C18:F18"/>
    <mergeCell ref="H138:H146"/>
    <mergeCell ref="C129:C130"/>
    <mergeCell ref="G138:G146"/>
    <mergeCell ref="C183:F183"/>
    <mergeCell ref="C181:F181"/>
    <mergeCell ref="C182:F182"/>
    <mergeCell ref="C184:F184"/>
    <mergeCell ref="E208:F208"/>
    <mergeCell ref="E206:F206"/>
    <mergeCell ref="E207:F207"/>
    <mergeCell ref="H147:H150"/>
    <mergeCell ref="C158:F158"/>
    <mergeCell ref="H154:H155"/>
    <mergeCell ref="G129:G137"/>
    <mergeCell ref="H129:H137"/>
    <mergeCell ref="C163:F163"/>
    <mergeCell ref="D174:F174"/>
    <mergeCell ref="G32:G33"/>
    <mergeCell ref="H32:H33"/>
    <mergeCell ref="G37:G38"/>
    <mergeCell ref="H37:H38"/>
    <mergeCell ref="C62:F62"/>
    <mergeCell ref="C51:F51"/>
    <mergeCell ref="H281:H291"/>
    <mergeCell ref="B281:B291"/>
    <mergeCell ref="C101:F101"/>
    <mergeCell ref="D120:F120"/>
    <mergeCell ref="B147:B150"/>
    <mergeCell ref="B114:B118"/>
    <mergeCell ref="C114:C115"/>
    <mergeCell ref="D137:F137"/>
    <mergeCell ref="D130:F130"/>
    <mergeCell ref="B185:H185"/>
    <mergeCell ref="D186:F186"/>
    <mergeCell ref="D288:F288"/>
    <mergeCell ref="D283:F283"/>
    <mergeCell ref="C285:C286"/>
    <mergeCell ref="D284:F284"/>
    <mergeCell ref="B206:B212"/>
    <mergeCell ref="C264:F264"/>
    <mergeCell ref="C188:F188"/>
    <mergeCell ref="D285:F285"/>
    <mergeCell ref="C280:F280"/>
    <mergeCell ref="B157:B158"/>
    <mergeCell ref="C147:C150"/>
    <mergeCell ref="D147:F147"/>
    <mergeCell ref="D287:F287"/>
    <mergeCell ref="C287:C288"/>
    <mergeCell ref="D286:F286"/>
    <mergeCell ref="C247:F247"/>
    <mergeCell ref="D134:F134"/>
    <mergeCell ref="C191:F191"/>
    <mergeCell ref="C192:F192"/>
    <mergeCell ref="D281:F281"/>
    <mergeCell ref="D135:F135"/>
    <mergeCell ref="D136:F136"/>
    <mergeCell ref="C144:F144"/>
    <mergeCell ref="D145:F145"/>
    <mergeCell ref="D146:F146"/>
    <mergeCell ref="C159:F159"/>
    <mergeCell ref="C160:F160"/>
    <mergeCell ref="C154:F154"/>
    <mergeCell ref="C138:F138"/>
    <mergeCell ref="D139:F139"/>
    <mergeCell ref="C213:F213"/>
    <mergeCell ref="B249:H249"/>
    <mergeCell ref="B266:B275"/>
    <mergeCell ref="C167:F167"/>
    <mergeCell ref="H266:H275"/>
    <mergeCell ref="G281:G291"/>
    <mergeCell ref="A32:A33"/>
    <mergeCell ref="D122:F122"/>
    <mergeCell ref="D123:F123"/>
    <mergeCell ref="D124:F124"/>
    <mergeCell ref="C106:F106"/>
    <mergeCell ref="C120:C121"/>
    <mergeCell ref="C108:F108"/>
    <mergeCell ref="C109:F109"/>
    <mergeCell ref="C110:F110"/>
    <mergeCell ref="C111:F111"/>
    <mergeCell ref="B32:B33"/>
    <mergeCell ref="C32:C33"/>
    <mergeCell ref="D32:F32"/>
    <mergeCell ref="D33:F33"/>
    <mergeCell ref="C83:F83"/>
    <mergeCell ref="C82:F82"/>
    <mergeCell ref="C99:F99"/>
    <mergeCell ref="B88:H88"/>
    <mergeCell ref="B119:H119"/>
    <mergeCell ref="D117:F117"/>
    <mergeCell ref="D118:F118"/>
    <mergeCell ref="C87:F87"/>
    <mergeCell ref="C92:F92"/>
    <mergeCell ref="G114:G118"/>
    <mergeCell ref="A129:A137"/>
    <mergeCell ref="D121:F121"/>
    <mergeCell ref="B37:B38"/>
    <mergeCell ref="A37:A38"/>
    <mergeCell ref="D37:F37"/>
    <mergeCell ref="D38:F38"/>
    <mergeCell ref="B129:B137"/>
    <mergeCell ref="D141:F141"/>
    <mergeCell ref="B138:B146"/>
    <mergeCell ref="C134:C137"/>
    <mergeCell ref="C125:C128"/>
    <mergeCell ref="A138:A146"/>
    <mergeCell ref="C112:F112"/>
    <mergeCell ref="C67:F67"/>
    <mergeCell ref="C68:F68"/>
    <mergeCell ref="C75:F75"/>
    <mergeCell ref="C76:F76"/>
    <mergeCell ref="B100:H100"/>
    <mergeCell ref="C95:F95"/>
    <mergeCell ref="C98:F98"/>
    <mergeCell ref="B42:H42"/>
    <mergeCell ref="A120:A128"/>
    <mergeCell ref="C139:C140"/>
    <mergeCell ref="C77:F77"/>
    <mergeCell ref="A22:A27"/>
    <mergeCell ref="D24:F24"/>
    <mergeCell ref="D25:F25"/>
    <mergeCell ref="C248:F248"/>
    <mergeCell ref="E212:F212"/>
    <mergeCell ref="C207:C208"/>
    <mergeCell ref="C209:C210"/>
    <mergeCell ref="C211:C212"/>
    <mergeCell ref="E209:F209"/>
    <mergeCell ref="E211:F211"/>
    <mergeCell ref="C220:F220"/>
    <mergeCell ref="C221:F221"/>
    <mergeCell ref="C222:F222"/>
    <mergeCell ref="C223:F223"/>
    <mergeCell ref="C224:F224"/>
    <mergeCell ref="C225:F225"/>
    <mergeCell ref="C226:F226"/>
    <mergeCell ref="C227:F227"/>
    <mergeCell ref="C228:F228"/>
    <mergeCell ref="A30:A31"/>
    <mergeCell ref="C217:F217"/>
    <mergeCell ref="C242:F242"/>
    <mergeCell ref="C243:F243"/>
    <mergeCell ref="C72:F72"/>
    <mergeCell ref="G22:G27"/>
    <mergeCell ref="D273:F273"/>
    <mergeCell ref="B165:H165"/>
    <mergeCell ref="B215:H215"/>
    <mergeCell ref="C196:F196"/>
    <mergeCell ref="B180:H180"/>
    <mergeCell ref="B161:B162"/>
    <mergeCell ref="C235:F235"/>
    <mergeCell ref="C236:F236"/>
    <mergeCell ref="C237:F237"/>
    <mergeCell ref="C238:F238"/>
    <mergeCell ref="C239:F239"/>
    <mergeCell ref="H22:H27"/>
    <mergeCell ref="B22:B27"/>
    <mergeCell ref="B96:H96"/>
    <mergeCell ref="G206:G212"/>
    <mergeCell ref="H206:H212"/>
    <mergeCell ref="B187:H187"/>
    <mergeCell ref="D116:F116"/>
    <mergeCell ref="D114:F114"/>
    <mergeCell ref="C70:F70"/>
    <mergeCell ref="C71:F71"/>
    <mergeCell ref="C74:F74"/>
    <mergeCell ref="C30:F30"/>
    <mergeCell ref="A13:H13"/>
    <mergeCell ref="C153:F153"/>
    <mergeCell ref="B151:H151"/>
    <mergeCell ref="C152:F152"/>
    <mergeCell ref="C97:F97"/>
    <mergeCell ref="B14:F14"/>
    <mergeCell ref="C15:F15"/>
    <mergeCell ref="B17:H17"/>
    <mergeCell ref="C16:F16"/>
    <mergeCell ref="B30:B31"/>
    <mergeCell ref="D39:F39"/>
    <mergeCell ref="C41:F41"/>
    <mergeCell ref="D29:F29"/>
    <mergeCell ref="D28:F28"/>
    <mergeCell ref="C26:F26"/>
    <mergeCell ref="D27:F27"/>
    <mergeCell ref="C31:F31"/>
    <mergeCell ref="C34:F34"/>
    <mergeCell ref="C35:F35"/>
    <mergeCell ref="C79:F79"/>
    <mergeCell ref="B65:H65"/>
    <mergeCell ref="C85:F85"/>
    <mergeCell ref="B43:H43"/>
    <mergeCell ref="C36:F36"/>
    <mergeCell ref="C292:F292"/>
    <mergeCell ref="A157:A158"/>
    <mergeCell ref="H157:H158"/>
    <mergeCell ref="G157:G158"/>
    <mergeCell ref="C277:F277"/>
    <mergeCell ref="C278:F278"/>
    <mergeCell ref="B246:H246"/>
    <mergeCell ref="B113:H113"/>
    <mergeCell ref="B276:H276"/>
    <mergeCell ref="B205:H205"/>
    <mergeCell ref="C214:F214"/>
    <mergeCell ref="C189:F189"/>
    <mergeCell ref="C245:F245"/>
    <mergeCell ref="C218:F218"/>
    <mergeCell ref="B279:H279"/>
    <mergeCell ref="H256:H257"/>
    <mergeCell ref="D289:F289"/>
    <mergeCell ref="D290:F290"/>
    <mergeCell ref="A281:A291"/>
    <mergeCell ref="B152:B153"/>
    <mergeCell ref="A152:A153"/>
    <mergeCell ref="G152:G153"/>
    <mergeCell ref="H152:H153"/>
    <mergeCell ref="C164:F164"/>
    <mergeCell ref="A1:H1"/>
    <mergeCell ref="A2:H2"/>
    <mergeCell ref="A3:H3"/>
    <mergeCell ref="A4:H4"/>
    <mergeCell ref="A5:H5"/>
    <mergeCell ref="F11:H11"/>
    <mergeCell ref="F9:H9"/>
    <mergeCell ref="F10:H10"/>
    <mergeCell ref="A6:H6"/>
    <mergeCell ref="A7:H7"/>
    <mergeCell ref="A8:H8"/>
    <mergeCell ref="C19:F19"/>
    <mergeCell ref="B19:B20"/>
    <mergeCell ref="C20:F20"/>
    <mergeCell ref="D131:F131"/>
    <mergeCell ref="D132:F132"/>
    <mergeCell ref="C45:F45"/>
    <mergeCell ref="C47:F47"/>
    <mergeCell ref="B53:H53"/>
    <mergeCell ref="C54:F54"/>
    <mergeCell ref="C55:F55"/>
    <mergeCell ref="C56:F56"/>
    <mergeCell ref="C57:F57"/>
    <mergeCell ref="C60:F60"/>
    <mergeCell ref="C63:F63"/>
    <mergeCell ref="C46:F46"/>
    <mergeCell ref="C52:F52"/>
    <mergeCell ref="C49:F49"/>
    <mergeCell ref="C44:F44"/>
    <mergeCell ref="G120:G128"/>
    <mergeCell ref="H120:H128"/>
    <mergeCell ref="B120:B128"/>
    <mergeCell ref="G30:G31"/>
    <mergeCell ref="H30:H31"/>
    <mergeCell ref="C73:F73"/>
    <mergeCell ref="C69:F69"/>
    <mergeCell ref="C50:F50"/>
    <mergeCell ref="C102:F102"/>
    <mergeCell ref="D115:F115"/>
    <mergeCell ref="D125:F125"/>
    <mergeCell ref="D126:F126"/>
    <mergeCell ref="D129:F129"/>
    <mergeCell ref="D127:F127"/>
    <mergeCell ref="D128:F128"/>
    <mergeCell ref="C104:F104"/>
    <mergeCell ref="C105:F105"/>
    <mergeCell ref="C107:F107"/>
    <mergeCell ref="C61:F61"/>
    <mergeCell ref="C93:F93"/>
    <mergeCell ref="C81:F81"/>
    <mergeCell ref="C84:F84"/>
    <mergeCell ref="C89:F89"/>
    <mergeCell ref="C91:F91"/>
    <mergeCell ref="C90:F90"/>
    <mergeCell ref="C94:F94"/>
    <mergeCell ref="B103:H103"/>
    <mergeCell ref="H114:H118"/>
    <mergeCell ref="C78:F78"/>
    <mergeCell ref="C48:F48"/>
    <mergeCell ref="C64:F64"/>
    <mergeCell ref="C58:F58"/>
    <mergeCell ref="C59:F59"/>
    <mergeCell ref="G256:G257"/>
    <mergeCell ref="D133:F133"/>
    <mergeCell ref="E210:F210"/>
    <mergeCell ref="D267:F267"/>
    <mergeCell ref="D268:F268"/>
    <mergeCell ref="C265:F265"/>
    <mergeCell ref="C240:F240"/>
    <mergeCell ref="C241:F241"/>
    <mergeCell ref="C190:F190"/>
    <mergeCell ref="C193:F193"/>
    <mergeCell ref="C194:F194"/>
    <mergeCell ref="C195:F195"/>
    <mergeCell ref="D150:F150"/>
    <mergeCell ref="G147:G150"/>
    <mergeCell ref="D142:F142"/>
    <mergeCell ref="D143:F143"/>
    <mergeCell ref="D140:F140"/>
    <mergeCell ref="C157:F157"/>
    <mergeCell ref="C156:F156"/>
    <mergeCell ref="C216:F216"/>
    <mergeCell ref="H258:H263"/>
    <mergeCell ref="C197:F197"/>
    <mergeCell ref="C198:F198"/>
    <mergeCell ref="C199:F199"/>
    <mergeCell ref="C200:F200"/>
    <mergeCell ref="C201:F201"/>
    <mergeCell ref="C202:F202"/>
    <mergeCell ref="C203:F203"/>
    <mergeCell ref="C204:F204"/>
    <mergeCell ref="C219:F219"/>
    <mergeCell ref="G266:G275"/>
    <mergeCell ref="D270:F270"/>
    <mergeCell ref="D275:F275"/>
    <mergeCell ref="D269:F269"/>
    <mergeCell ref="D274:F274"/>
    <mergeCell ref="C266:F266"/>
    <mergeCell ref="C232:F232"/>
    <mergeCell ref="C233:F233"/>
    <mergeCell ref="C254:F254"/>
    <mergeCell ref="C255:F255"/>
    <mergeCell ref="C258:F258"/>
    <mergeCell ref="D256:F256"/>
    <mergeCell ref="D257:F257"/>
    <mergeCell ref="C250:F250"/>
    <mergeCell ref="C252:F252"/>
    <mergeCell ref="C244:F244"/>
    <mergeCell ref="G258:G263"/>
    <mergeCell ref="A19:A20"/>
    <mergeCell ref="G19:G20"/>
    <mergeCell ref="H19:H20"/>
    <mergeCell ref="B258:B263"/>
    <mergeCell ref="A258:A263"/>
    <mergeCell ref="D259:F259"/>
    <mergeCell ref="D260:F260"/>
    <mergeCell ref="C261:F261"/>
    <mergeCell ref="D262:F262"/>
    <mergeCell ref="D263:F263"/>
    <mergeCell ref="B256:B257"/>
    <mergeCell ref="A256:A257"/>
    <mergeCell ref="B21:H21"/>
    <mergeCell ref="D23:F23"/>
    <mergeCell ref="C22:F22"/>
    <mergeCell ref="B66:H66"/>
    <mergeCell ref="B80:H80"/>
    <mergeCell ref="C40:F40"/>
    <mergeCell ref="B166:H166"/>
    <mergeCell ref="A114:A118"/>
    <mergeCell ref="C155:F155"/>
    <mergeCell ref="B154:B155"/>
    <mergeCell ref="A154:A155"/>
    <mergeCell ref="G154:G155"/>
    <mergeCell ref="D291:F291"/>
    <mergeCell ref="D148:F148"/>
    <mergeCell ref="D149:F149"/>
    <mergeCell ref="A266:A275"/>
    <mergeCell ref="C271:F271"/>
    <mergeCell ref="D272:F272"/>
    <mergeCell ref="D168:F168"/>
    <mergeCell ref="D169:F169"/>
    <mergeCell ref="A168:A174"/>
    <mergeCell ref="D170:F170"/>
    <mergeCell ref="D171:F171"/>
    <mergeCell ref="C234:F234"/>
    <mergeCell ref="C229:F229"/>
    <mergeCell ref="C230:F230"/>
    <mergeCell ref="C231:F231"/>
    <mergeCell ref="C253:F253"/>
    <mergeCell ref="D177:F177"/>
    <mergeCell ref="C176:C179"/>
    <mergeCell ref="B175:B179"/>
    <mergeCell ref="A175:A179"/>
    <mergeCell ref="D175:F175"/>
    <mergeCell ref="A147:A150"/>
    <mergeCell ref="D282:F282"/>
    <mergeCell ref="C251:F251"/>
    <mergeCell ref="A206:A212"/>
    <mergeCell ref="A161:A162"/>
    <mergeCell ref="G161:G162"/>
    <mergeCell ref="H161:H162"/>
    <mergeCell ref="C162:F162"/>
    <mergeCell ref="G175:G179"/>
    <mergeCell ref="H175:H179"/>
    <mergeCell ref="D176:F176"/>
    <mergeCell ref="D178:F178"/>
    <mergeCell ref="D179:F179"/>
    <mergeCell ref="H168:H174"/>
    <mergeCell ref="G168:G174"/>
    <mergeCell ref="B168:B174"/>
    <mergeCell ref="D172:F172"/>
    <mergeCell ref="D173:F173"/>
    <mergeCell ref="C168:C174"/>
    <mergeCell ref="C161:F161"/>
  </mergeCells>
  <printOptions horizontalCentered="1"/>
  <pageMargins left="0.70866141732283472" right="0.51181102362204722" top="0.39370078740157483" bottom="0.78740157480314965" header="0.31496062992125984" footer="0.31496062992125984"/>
  <pageSetup paperSize="9" scale="73" orientation="portrait" r:id="rId1"/>
  <rowBreaks count="8" manualBreakCount="8">
    <brk id="36" max="7" man="1"/>
    <brk id="62" max="7" man="1"/>
    <brk id="72" max="7" man="1"/>
    <brk id="105" max="7" man="1"/>
    <brk id="113" max="7" man="1"/>
    <brk id="153" max="7" man="1"/>
    <brk id="179" max="7" man="1"/>
    <brk id="28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MEM - LÁBREA</vt:lpstr>
      <vt:lpstr>'MEM - LÁBREA'!Area_de_impressao</vt:lpstr>
      <vt:lpstr>'MEM - LÁBREA'!Titulos_de_impressao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Adonias de Sa Portela</dc:creator>
  <cp:lastModifiedBy>Adriano Souza Carvalho</cp:lastModifiedBy>
  <cp:lastPrinted>2016-11-16T18:36:59Z</cp:lastPrinted>
  <dcterms:created xsi:type="dcterms:W3CDTF">2015-03-13T17:56:02Z</dcterms:created>
  <dcterms:modified xsi:type="dcterms:W3CDTF">2016-11-16T18:37:16Z</dcterms:modified>
</cp:coreProperties>
</file>